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Bregunica\2025\Financijski plan 2025\"/>
    </mc:Choice>
  </mc:AlternateContent>
  <bookViews>
    <workbookView xWindow="0" yWindow="0" windowWidth="28800" windowHeight="11730" firstSheet="2" activeTab="6"/>
  </bookViews>
  <sheets>
    <sheet name="SAŽETAK" sheetId="10" r:id="rId1"/>
    <sheet name=" Račun prihoda i rashoda" sheetId="3" r:id="rId2"/>
    <sheet name="izvori financiranja" sheetId="11" r:id="rId3"/>
    <sheet name="Rashodi prema funkcijskoj kl" sheetId="5" r:id="rId4"/>
    <sheet name="Račun financiranja" sheetId="6" r:id="rId5"/>
    <sheet name="Račun financiranja prema izvori" sheetId="12" r:id="rId6"/>
    <sheet name="POSEBNI DIO" sheetId="7" r:id="rId7"/>
    <sheet name="obrazloženje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7" l="1"/>
  <c r="F17" i="7"/>
  <c r="H67" i="3" l="1"/>
  <c r="D25" i="11" l="1"/>
  <c r="D39" i="11"/>
  <c r="D7" i="11"/>
  <c r="D8" i="11"/>
  <c r="D21" i="11"/>
  <c r="G15" i="7" l="1"/>
  <c r="G13" i="7"/>
  <c r="G12" i="7"/>
  <c r="F16" i="7"/>
  <c r="G16" i="7" s="1"/>
  <c r="F15" i="7"/>
  <c r="F14" i="7"/>
  <c r="G14" i="7" s="1"/>
  <c r="F13" i="7"/>
  <c r="F31" i="7"/>
  <c r="E12" i="7" l="1"/>
  <c r="E16" i="7"/>
  <c r="E15" i="7"/>
  <c r="E13" i="7"/>
  <c r="E14" i="7"/>
  <c r="H36" i="3" l="1"/>
  <c r="H34" i="3"/>
  <c r="F53" i="7" l="1"/>
  <c r="H72" i="3" l="1"/>
  <c r="H66" i="3"/>
  <c r="I61" i="3"/>
  <c r="I16" i="3"/>
  <c r="H18" i="3"/>
  <c r="B18" i="11" l="1"/>
  <c r="F44" i="3"/>
  <c r="F60" i="3"/>
  <c r="F18" i="3"/>
  <c r="F17" i="3" l="1"/>
  <c r="F10" i="5"/>
  <c r="I17" i="3" l="1"/>
  <c r="F67" i="3"/>
  <c r="H51" i="3"/>
  <c r="F51" i="3"/>
  <c r="H60" i="3"/>
  <c r="D18" i="11"/>
  <c r="H17" i="3"/>
  <c r="D36" i="11"/>
  <c r="F37" i="11"/>
  <c r="C36" i="11" l="1"/>
  <c r="F36" i="11" s="1"/>
  <c r="C9" i="5" l="1"/>
  <c r="F19" i="11"/>
  <c r="C18" i="11"/>
  <c r="F18" i="11" s="1"/>
  <c r="J18" i="3"/>
  <c r="G17" i="3"/>
  <c r="J17" i="3" s="1"/>
  <c r="F39" i="3" l="1"/>
  <c r="I56" i="3"/>
  <c r="F72" i="3"/>
  <c r="H71" i="3"/>
  <c r="H70" i="3" s="1"/>
  <c r="H20" i="10" s="1"/>
  <c r="F66" i="3"/>
  <c r="I62" i="3"/>
  <c r="I57" i="3"/>
  <c r="I55" i="3"/>
  <c r="I53" i="3"/>
  <c r="I49" i="3"/>
  <c r="I47" i="3"/>
  <c r="I46" i="3"/>
  <c r="I45" i="3"/>
  <c r="H44" i="3"/>
  <c r="I43" i="3"/>
  <c r="I42" i="3"/>
  <c r="H39" i="3"/>
  <c r="I37" i="3"/>
  <c r="F36" i="3"/>
  <c r="I35" i="3"/>
  <c r="F34" i="3"/>
  <c r="I33" i="3"/>
  <c r="H32" i="3"/>
  <c r="I22" i="3"/>
  <c r="H21" i="3"/>
  <c r="H20" i="3" s="1"/>
  <c r="F21" i="3"/>
  <c r="F20" i="3" s="1"/>
  <c r="H15" i="3"/>
  <c r="I15" i="3" s="1"/>
  <c r="G14" i="3"/>
  <c r="F15" i="3"/>
  <c r="F14" i="3" s="1"/>
  <c r="I13" i="3"/>
  <c r="H12" i="3"/>
  <c r="G11" i="3"/>
  <c r="F12" i="3"/>
  <c r="F59" i="7"/>
  <c r="F56" i="7" s="1"/>
  <c r="E56" i="7"/>
  <c r="G30" i="7"/>
  <c r="G29" i="7"/>
  <c r="G28" i="7"/>
  <c r="F22" i="7"/>
  <c r="F34" i="11"/>
  <c r="E34" i="11"/>
  <c r="D33" i="11"/>
  <c r="C33" i="11"/>
  <c r="B33" i="11"/>
  <c r="F31" i="11"/>
  <c r="E31" i="11"/>
  <c r="D30" i="11"/>
  <c r="C30" i="11"/>
  <c r="B30" i="11"/>
  <c r="F28" i="11"/>
  <c r="E28" i="11"/>
  <c r="D27" i="11"/>
  <c r="C27" i="11"/>
  <c r="B27" i="11"/>
  <c r="F16" i="11"/>
  <c r="E16" i="11"/>
  <c r="D15" i="11"/>
  <c r="C15" i="11"/>
  <c r="B15" i="11"/>
  <c r="F13" i="11"/>
  <c r="E13" i="11"/>
  <c r="D12" i="11"/>
  <c r="C12" i="11"/>
  <c r="B12" i="11"/>
  <c r="F10" i="11"/>
  <c r="C9" i="11"/>
  <c r="D9" i="11"/>
  <c r="B9" i="11"/>
  <c r="E33" i="11" l="1"/>
  <c r="B26" i="11"/>
  <c r="B8" i="11"/>
  <c r="F15" i="11"/>
  <c r="D26" i="11"/>
  <c r="C8" i="11"/>
  <c r="C26" i="11"/>
  <c r="H31" i="3"/>
  <c r="J31" i="3" s="1"/>
  <c r="G10" i="3"/>
  <c r="G16" i="10" s="1"/>
  <c r="I36" i="3"/>
  <c r="F12" i="11"/>
  <c r="E27" i="11"/>
  <c r="F27" i="11"/>
  <c r="F33" i="11"/>
  <c r="F30" i="11"/>
  <c r="E15" i="11"/>
  <c r="E12" i="11"/>
  <c r="J15" i="3"/>
  <c r="I34" i="3"/>
  <c r="J12" i="3"/>
  <c r="H11" i="3"/>
  <c r="I12" i="3"/>
  <c r="E19" i="7"/>
  <c r="E18" i="7" s="1"/>
  <c r="G31" i="7"/>
  <c r="G53" i="7"/>
  <c r="G59" i="7"/>
  <c r="G56" i="7"/>
  <c r="H38" i="3"/>
  <c r="I60" i="3"/>
  <c r="I66" i="3"/>
  <c r="H14" i="3"/>
  <c r="I14" i="3" s="1"/>
  <c r="I20" i="3"/>
  <c r="J20" i="3"/>
  <c r="F71" i="3"/>
  <c r="F70" i="3" s="1"/>
  <c r="F20" i="10" s="1"/>
  <c r="J21" i="3"/>
  <c r="I39" i="3"/>
  <c r="I41" i="3"/>
  <c r="F38" i="3"/>
  <c r="I51" i="3"/>
  <c r="J66" i="3"/>
  <c r="I67" i="3"/>
  <c r="I21" i="3"/>
  <c r="I52" i="3"/>
  <c r="I68" i="3"/>
  <c r="F11" i="3"/>
  <c r="F32" i="3"/>
  <c r="F31" i="3" s="1"/>
  <c r="F19" i="7"/>
  <c r="G22" i="7"/>
  <c r="G20" i="7"/>
  <c r="G52" i="7"/>
  <c r="E9" i="11"/>
  <c r="E30" i="11"/>
  <c r="F9" i="11"/>
  <c r="E10" i="11"/>
  <c r="F16" i="10" l="1"/>
  <c r="F10" i="3"/>
  <c r="F9" i="3" s="1"/>
  <c r="J11" i="3"/>
  <c r="H10" i="3"/>
  <c r="H30" i="3"/>
  <c r="H29" i="3" s="1"/>
  <c r="G9" i="3"/>
  <c r="I31" i="3"/>
  <c r="F8" i="11"/>
  <c r="E8" i="11"/>
  <c r="I11" i="3"/>
  <c r="G57" i="7"/>
  <c r="J38" i="3"/>
  <c r="I38" i="3"/>
  <c r="G30" i="3"/>
  <c r="J71" i="3"/>
  <c r="G70" i="3"/>
  <c r="G20" i="10" s="1"/>
  <c r="J20" i="10" s="1"/>
  <c r="J14" i="3"/>
  <c r="I44" i="3"/>
  <c r="F30" i="3"/>
  <c r="I32" i="3"/>
  <c r="G19" i="7"/>
  <c r="F18" i="7"/>
  <c r="G18" i="7" s="1"/>
  <c r="E26" i="11"/>
  <c r="F26" i="11"/>
  <c r="F19" i="10" l="1"/>
  <c r="F29" i="3"/>
  <c r="I29" i="3" s="1"/>
  <c r="H19" i="10"/>
  <c r="H9" i="3"/>
  <c r="I9" i="3" s="1"/>
  <c r="H16" i="10"/>
  <c r="J30" i="3"/>
  <c r="G19" i="10"/>
  <c r="J10" i="3"/>
  <c r="J70" i="3"/>
  <c r="G29" i="3"/>
  <c r="J29" i="3" s="1"/>
  <c r="I10" i="3"/>
  <c r="J9" i="3"/>
  <c r="I30" i="3"/>
  <c r="I19" i="10" l="1"/>
  <c r="J19" i="10"/>
  <c r="J16" i="10"/>
  <c r="I16" i="10"/>
  <c r="G15" i="10"/>
  <c r="G18" i="10"/>
  <c r="G28" i="10"/>
  <c r="G21" i="10" l="1"/>
  <c r="G36" i="10" l="1"/>
  <c r="G29" i="10"/>
  <c r="D9" i="5"/>
  <c r="D8" i="5" s="1"/>
  <c r="D7" i="5" s="1"/>
  <c r="F9" i="5"/>
  <c r="F8" i="5" s="1"/>
  <c r="F7" i="5" s="1"/>
  <c r="E9" i="5"/>
  <c r="E8" i="5" s="1"/>
  <c r="E7" i="5" s="1"/>
  <c r="C8" i="5" l="1"/>
  <c r="C7" i="5" s="1"/>
  <c r="B9" i="5" l="1"/>
  <c r="B8" i="5" s="1"/>
  <c r="B7" i="5" s="1"/>
  <c r="F46" i="10" l="1"/>
  <c r="J28" i="10"/>
  <c r="I28" i="10"/>
  <c r="H28" i="10"/>
  <c r="F28" i="10"/>
  <c r="I18" i="10"/>
  <c r="H18" i="10"/>
  <c r="J18" i="10" s="1"/>
  <c r="F18" i="10"/>
  <c r="J15" i="10"/>
  <c r="I15" i="10"/>
  <c r="H15" i="10"/>
  <c r="F15" i="10"/>
  <c r="F21" i="10" l="1"/>
  <c r="F36" i="10" s="1"/>
  <c r="G43" i="10"/>
  <c r="G46" i="10" s="1"/>
  <c r="H43" i="10" s="1"/>
  <c r="H46" i="10" s="1"/>
  <c r="I43" i="10" s="1"/>
  <c r="I46" i="10" s="1"/>
  <c r="J43" i="10" s="1"/>
  <c r="J46" i="10" s="1"/>
  <c r="I21" i="10"/>
  <c r="I35" i="10" s="1"/>
  <c r="H21" i="10"/>
  <c r="H29" i="10" s="1"/>
  <c r="H35" i="10" s="1"/>
  <c r="H36" i="10" s="1"/>
  <c r="J21" i="10"/>
  <c r="J35" i="10" s="1"/>
  <c r="F29" i="10" l="1"/>
</calcChain>
</file>

<file path=xl/sharedStrings.xml><?xml version="1.0" encoding="utf-8"?>
<sst xmlns="http://schemas.openxmlformats.org/spreadsheetml/2006/main" count="367" uniqueCount="238">
  <si>
    <t>PRIHODI UKUPNO</t>
  </si>
  <si>
    <t>RASHODI UKUPNO</t>
  </si>
  <si>
    <t>NETO FINANCIRANJE</t>
  </si>
  <si>
    <t>Prihodi poslovanja</t>
  </si>
  <si>
    <t>Rashodi poslovanja</t>
  </si>
  <si>
    <t>Rashodi za zaposlene</t>
  </si>
  <si>
    <t>Rashodi za nabavu nefinancijske imovine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</si>
  <si>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</si>
  <si>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</si>
  <si>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</si>
  <si>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</si>
  <si>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</si>
  <si>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</si>
  <si>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</si>
  <si>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</si>
  <si>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</si>
  <si>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</si>
  <si>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</si>
  <si>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</si>
  <si>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</si>
  <si>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</si>
  <si>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</si>
  <si>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</si>
  <si>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</si>
  <si>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Brojčana oznaka i naziv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</si>
  <si>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</si>
  <si>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</si>
  <si>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</si>
  <si>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</si>
  <si>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</si>
  <si>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</si>
  <si>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</si>
  <si>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</si>
  <si>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</si>
  <si>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05</t>
  </si>
  <si>
    <t>04</t>
  </si>
  <si>
    <t>Prihodi za posebne namjene</t>
  </si>
  <si>
    <t>01</t>
  </si>
  <si>
    <t>Opći prihodi i primici</t>
  </si>
  <si>
    <t>Financijski rashodi</t>
  </si>
  <si>
    <t>Pomoći</t>
  </si>
  <si>
    <t xml:space="preserve">09 Obrazovanje </t>
  </si>
  <si>
    <t>091 Predškolsko i osnovno obrazovanje</t>
  </si>
  <si>
    <t xml:space="preserve">0911 Predškolsko obrazovanje </t>
  </si>
  <si>
    <t>01 Opći prihodi i primici</t>
  </si>
  <si>
    <t>04 Prihodi za posebne namjene</t>
  </si>
  <si>
    <t>05 Pomoći</t>
  </si>
  <si>
    <t>Prihodi od donacija</t>
  </si>
  <si>
    <t>06</t>
  </si>
  <si>
    <t>Donacija</t>
  </si>
  <si>
    <t>Donacije</t>
  </si>
  <si>
    <t>Članak 1.</t>
  </si>
  <si>
    <t>INDEKS</t>
  </si>
  <si>
    <t>INDEKS**</t>
  </si>
  <si>
    <t>BROJČANA OZNAKA I NAZIV</t>
  </si>
  <si>
    <t>5=4/2*100</t>
  </si>
  <si>
    <t>6=4/3*100</t>
  </si>
  <si>
    <t>Članak 2.</t>
  </si>
  <si>
    <t>Članak 3.</t>
  </si>
  <si>
    <t>IZVJEŠTAJ O PRIHODIMA I RASHODIMA PREMA IZVORIMA FINANCIRANJA</t>
  </si>
  <si>
    <t xml:space="preserve">UKUPNO PRIHODI </t>
  </si>
  <si>
    <t>1 Opći prihodi i primici</t>
  </si>
  <si>
    <t>4 Prihodi za posebne namjene</t>
  </si>
  <si>
    <t>5 Pomoći</t>
  </si>
  <si>
    <t>UKUPNO RASHODI</t>
  </si>
  <si>
    <t>Članak 7.</t>
  </si>
  <si>
    <t>IZVJEŠTAJ PO PROGRAMSKOJ KLASIFIKACIJI</t>
  </si>
  <si>
    <t>4=3/2*100</t>
  </si>
  <si>
    <t>Predškolski odgoj</t>
  </si>
  <si>
    <t>3 i 4</t>
  </si>
  <si>
    <t xml:space="preserve">Ukupno rashodi </t>
  </si>
  <si>
    <t>3</t>
  </si>
  <si>
    <t xml:space="preserve"> Opći prihodi i primici</t>
  </si>
  <si>
    <t>Plaće za redovan rad</t>
  </si>
  <si>
    <t>Ostali rashodi za zaposlene</t>
  </si>
  <si>
    <t>Doprinosi za obvezno zdravstveno osiguranje</t>
  </si>
  <si>
    <t>32</t>
  </si>
  <si>
    <t>3211</t>
  </si>
  <si>
    <t>3212</t>
  </si>
  <si>
    <t>Naknade za prijevoz na posao</t>
  </si>
  <si>
    <t>3213</t>
  </si>
  <si>
    <t xml:space="preserve">Stručno usavršavanje </t>
  </si>
  <si>
    <t>3214</t>
  </si>
  <si>
    <t>Naknada za korištenje privatnog automobila u službene svrhe</t>
  </si>
  <si>
    <t>3221</t>
  </si>
  <si>
    <t>Uredski materijal i ostali materijalni rashodi</t>
  </si>
  <si>
    <t>3222</t>
  </si>
  <si>
    <t>Materijal i sirovine</t>
  </si>
  <si>
    <t>3223</t>
  </si>
  <si>
    <t>Energija</t>
  </si>
  <si>
    <t>Materijal i dijelovi za tekuće i investicijsko održavanje</t>
  </si>
  <si>
    <t>3225</t>
  </si>
  <si>
    <t>Sitni inventar i auto gume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</si>
  <si>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</si>
  <si>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</si>
  <si>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</si>
  <si>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</si>
  <si>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</si>
  <si>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</si>
  <si>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</si>
  <si>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</si>
  <si>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</si>
  <si>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 xml:space="preserve">Ostale usluge </t>
  </si>
  <si>
    <t>Reprezentacija</t>
  </si>
  <si>
    <t>Članarine</t>
  </si>
  <si>
    <t>Pristojbe i naknade</t>
  </si>
  <si>
    <t>Ostali nespomenuti rashodi poslovanja</t>
  </si>
  <si>
    <t>Bankarske usluge i usluge platnog prometa</t>
  </si>
  <si>
    <t>4</t>
  </si>
  <si>
    <t xml:space="preserve">Rashodi za nabavu proizvedene dugotrajne imovine </t>
  </si>
  <si>
    <t>Uredska oprema i namještaj</t>
  </si>
  <si>
    <t>Članak 5.</t>
  </si>
  <si>
    <t xml:space="preserve"> RAČUN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</si>
  <si>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</si>
  <si>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</si>
  <si>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</si>
  <si>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</si>
  <si>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</si>
  <si>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 xml:space="preserve"> RAČUN PRIHODA I RASHODA </t>
  </si>
  <si>
    <t xml:space="preserve">IZVJEŠTAJ O PRIHODIMA I RASHODIMA PREMA EKONOMSKOJ KLASIFIKACIJI </t>
  </si>
  <si>
    <t>UKUPNI PRIHODI</t>
  </si>
  <si>
    <t xml:space="preserve">Pomoći iz inozemstva i od subjekata unutar općeg proračuna </t>
  </si>
  <si>
    <t>Pomoći proračunskim korisnicima iz proračuna koji im nije nadležan</t>
  </si>
  <si>
    <t>Tekuće pomoći iz državnog proračuna proračunskim korisnicima proračuna JLP®S</t>
  </si>
  <si>
    <t>Prihodi pd upravnih i administrativnih pristojbi, pristojbi po posemnim propisima i naknada</t>
  </si>
  <si>
    <t>Prihodi po posebnim propisima</t>
  </si>
  <si>
    <t>Ostali nespomenuti prihodi</t>
  </si>
  <si>
    <t>Prihodi iz nadležnog proračuna i od HZZO-a temeljem ugovornih obvaza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</si>
  <si>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</si>
  <si>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</si>
  <si>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</si>
  <si>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Plaće (Bruto)</t>
  </si>
  <si>
    <t>Doprinosi na plaće</t>
  </si>
  <si>
    <t>Doprinosi za zdravstveno osiguranje</t>
  </si>
  <si>
    <t>Naknade troškova zaposlenima</t>
  </si>
  <si>
    <t>Rashodi za materijal i energiju</t>
  </si>
  <si>
    <t>Rashodi za usluge</t>
  </si>
  <si>
    <t xml:space="preserve">Promidžba i informiranje </t>
  </si>
  <si>
    <t>Ostali financijski rashodi</t>
  </si>
  <si>
    <t xml:space="preserve">Rashodi za nabavu nefinancijske imovine </t>
  </si>
  <si>
    <t>Postrojenja i oprema</t>
  </si>
  <si>
    <t>Zakupnine i najamnine</t>
  </si>
  <si>
    <t>6 Donacije</t>
  </si>
  <si>
    <t xml:space="preserve">  05 Pomoći</t>
  </si>
  <si>
    <t xml:space="preserve">  06 Donacije</t>
  </si>
  <si>
    <t>Dječji vrtić Bregunica Novo Virje</t>
  </si>
  <si>
    <t>Program 1011</t>
  </si>
  <si>
    <t>A101101</t>
  </si>
  <si>
    <t>00206</t>
  </si>
  <si>
    <t>Glava 00206 Odgoj i obrazovanje</t>
  </si>
  <si>
    <t>Službena putovanja</t>
  </si>
  <si>
    <t>3235</t>
  </si>
  <si>
    <t>Premije osiguranja</t>
  </si>
  <si>
    <t>Premija osiguranja</t>
  </si>
  <si>
    <t>IZVJEŠTAJ RASHODA PREMA FUNKCIJSKOJ KLASIFIKACIJI</t>
  </si>
  <si>
    <t xml:space="preserve">Članak 4. </t>
  </si>
  <si>
    <t>Članak 8.</t>
  </si>
  <si>
    <t xml:space="preserve">Obrazloženje općeg dijela izvještaja o izvršenju financijskog plana </t>
  </si>
  <si>
    <t>Članak 9.</t>
  </si>
  <si>
    <t>Obrazloženje ostvarenja prihoda i rashoda, primitaka i izdataka</t>
  </si>
  <si>
    <t>Članak 10.</t>
  </si>
  <si>
    <t xml:space="preserve">Obrazloženje posebnog dijela izvještaja o izvršenju financijskog plana </t>
  </si>
  <si>
    <t>Članak 11.</t>
  </si>
  <si>
    <t> Izvještaj o zaduživanju na domaćem i stranom tržištu novca i kapitala</t>
  </si>
  <si>
    <t>Članak 12.</t>
  </si>
  <si>
    <t>Izvještaj o korištenju sredstava fondova Europske unije</t>
  </si>
  <si>
    <t>Članak 13.</t>
  </si>
  <si>
    <t>Izvještaj o danim zajmovima i potraživanjima po danim zajmovima</t>
  </si>
  <si>
    <t>Članak 14.</t>
  </si>
  <si>
    <t> Izvještaj o stanju potraživanja i dospjelih obveza te o stanju potencijalnih obveza po osnovi sudskih sporova</t>
  </si>
  <si>
    <t xml:space="preserve">Članak 15. </t>
  </si>
  <si>
    <t>Izvještaj o danim jamstvima i plaćanjima po protestiranim jamstvima</t>
  </si>
  <si>
    <t xml:space="preserve">III. ZAVRŠNA ODREDBA </t>
  </si>
  <si>
    <t>Članak 16.</t>
  </si>
  <si>
    <t xml:space="preserve">UPRAVNO VIJEĆE </t>
  </si>
  <si>
    <t xml:space="preserve">        Pokazatelji rezulta su uspješno razvijene vještine, sposobnosti i ponašanja koja su djetetu omogućila da se prema sebi i drugima odnose odgovorno i s poštovanjem poštujući svoja prava i prava drugoga.</t>
  </si>
  <si>
    <t xml:space="preserve">        Dječji vrtić Bregunica Novo Virje  nije se zaduživao na domaćem i stranom tržištu novca i kapitala.</t>
  </si>
  <si>
    <t xml:space="preserve">        Dječji vrtić Bregunica Novo Virje nema evidentirane prihode i primitke te rashode i izdatke iz fondova Europske unije, kao ni potraživanja iz fondova Europske unije ni obveze za primljene predujmove iz fondova Europske unije.</t>
  </si>
  <si>
    <t xml:space="preserve">        Dječji vrtić Bregunica Novo Virje nema danih zajmova i potraživanja za dane zajmove. </t>
  </si>
  <si>
    <t xml:space="preserve">        Dječji vrtić Bregunica Novo Virje u izvještajnom razdoblju nema potencijalnih obveza po osnovi sudskih sporova.</t>
  </si>
  <si>
    <t xml:space="preserve">        Dječji vrtić Bregunica Novo Virje tokom izvještajnog razdoblja nije davao jamstva i nije imao plaćanja po protestiranim jamstvima.</t>
  </si>
  <si>
    <t>DJEČJEG VRTIĆA BREGUNICA NOVO VIRJE</t>
  </si>
  <si>
    <t>Tekuće donacije</t>
  </si>
  <si>
    <t>Oprema za održavanje i zaštitu</t>
  </si>
  <si>
    <t>Ztezne kamate</t>
  </si>
  <si>
    <t>3224</t>
  </si>
  <si>
    <t>Materijal i dijelovi za tekuće i invest.održav.</t>
  </si>
  <si>
    <t>3227</t>
  </si>
  <si>
    <t>Službena, radna i zaštitna odjeća</t>
  </si>
  <si>
    <t>3239</t>
  </si>
  <si>
    <t>Ostale usluge</t>
  </si>
  <si>
    <t>Zatezne kamate</t>
  </si>
  <si>
    <t>Članak 6.</t>
  </si>
  <si>
    <t>IZVJEŠTAJ RAČUNA FINANCIRANJA PREMA IZVORIMA FINANCIRANJA</t>
  </si>
  <si>
    <t>UKUPNO PRIMICI</t>
  </si>
  <si>
    <t>3 Vlastiti prihodi</t>
  </si>
  <si>
    <t>03 Vlastiti prihodi</t>
  </si>
  <si>
    <t xml:space="preserve">UKUPNO IZDACI </t>
  </si>
  <si>
    <t>POLUGODIŠNJI IZVJEŠTAJ O IZVRŠENJU FINANCIJSKOG PLANA DJEČJEG VRTIĆA BREGUNICA 
ZA 2025. GODINU</t>
  </si>
  <si>
    <t xml:space="preserve">      Financijski plan DV Bregunica Novo Virje za 2025. godinu i projekcijama za 2026. i 2027. godinu ( KLASA: 400-02/24-01/03, URBROJ: 2137-94-24-1 od 31. prosinca 2024. )  u daljnjem tekstu Financijski plan, izvršen je kako slijedi:</t>
  </si>
  <si>
    <t>FINANCIJSKI PLAN 2025.</t>
  </si>
  <si>
    <t>OSTVARENJE/ IZVRŠENJE 01.01.-30.06.2025.</t>
  </si>
  <si>
    <t>OSTVARENJE/ IZVRŠENJE              01.01.-30.06.2024.</t>
  </si>
  <si>
    <t xml:space="preserve">FINACIJSKI PLAN 2025. </t>
  </si>
  <si>
    <t>OSTVARENJE/IZVRŠENJE 01.01.-30.06.2025.</t>
  </si>
  <si>
    <t>Računalne usluge</t>
  </si>
  <si>
    <t>Oprema za grijanje, ventilaciju i hlađenje</t>
  </si>
  <si>
    <t>3238</t>
  </si>
  <si>
    <t>9 REZULTAT POSLOVANJA</t>
  </si>
  <si>
    <t xml:space="preserve">   05 Pomoći</t>
  </si>
  <si>
    <t xml:space="preserve">   06 Donacije</t>
  </si>
  <si>
    <t xml:space="preserve">   94 prihodi za posebne namjene</t>
  </si>
  <si>
    <t xml:space="preserve">   96 donacije</t>
  </si>
  <si>
    <t xml:space="preserve">UKUPNO  </t>
  </si>
  <si>
    <t xml:space="preserve">   09 rezultat prijašnjih godina</t>
  </si>
  <si>
    <t xml:space="preserve">        Preneseni manjak iz prethodne godine iznosi 3.715,07 €.</t>
  </si>
  <si>
    <t xml:space="preserve">        Ukupni prihodi poslovanja u periodu od 1. siječnja do 30. lipnja  ostvareni su u iznosu 101.518,79 € ili 42,48 % od Plana.</t>
  </si>
  <si>
    <t>Ukupni rashodi poslovanja u periodu  1. siječnja do 30. lipnja ostvareni su u iznosu 101.704,75 € ili 44,55% od Plana.</t>
  </si>
  <si>
    <t>Rashodi za nabavu nefinancijske imovine ostvareni su u iznosu 956,25 € ili 47,81% od Plana.</t>
  </si>
  <si>
    <t>Ostvaren je manjak prihoda i primitaka za pokriće u slijedećem razdoblju u iznosu 1.142,21 €.</t>
  </si>
  <si>
    <t xml:space="preserve">         Od ukupno ostvarenih prihoda najzastupljeniji su prihodi od nadležnog proračuna u iznosu 86.390,70 € ( dio 31.494,00 € uplaćeno iz državnog proračuna za fisklanu održivost vrtića ) koji su utrošeni financiranje rashoda poslovanja i rashoda za nabavu nefinancijske imovine. Prihodi po posebnim propisima ostvareni su u iznosu 15.128,09 € i odnose se na uplate roditelja za smještaj djece u dječjem vrtiću. </t>
  </si>
  <si>
    <t xml:space="preserve">        Od ukupno ostvarenih rashoda najzastupljeniji su rashodi za zaposlene u iznosu 83.625,20 € te materijalni rashodi u iznosu 17.718,45 € koji se odnose na naknade troškova zaposlenima, rashode za materijal i energiju, usluge, ostale nespomenute rashode poslovanja te financijski rashodi u iznosu od 361,10 €. Rashodi za nabavu dugotrajne imovine su ostvareniu iznosu od 956,25 € i odnose se na nabavu klima uređaja za spavaonicu u sklopu jaslica dječjeg vrtića. </t>
  </si>
  <si>
    <t xml:space="preserve">        Stanje novčanih sredstava na početku izvještajnog razdoblja je 8.460,66 €,  ukupni priljevi na novčane račune su bili u iznosu 101.850,07 €. Ukupni odljevi s novčanih računa su bili u iznosu 98.568,00 €, dok je stanje novčanih sredstava na kraju izvještajnog razdoblja 11.742,73 €. </t>
  </si>
  <si>
    <t xml:space="preserve">        U redovni 10-satni program u razdoblju od 01. siječnja do 30. lipnja 2025. godine bilo je uključeno 43 djece. Djeca su bila raspoređena u dvije odgojne skupine. Mješovita jaslička skupina - djeca od 1-3. godine starosti i mješovita vrtička skupina - djeca od 3 do polaska u školu. </t>
  </si>
  <si>
    <t xml:space="preserve">        U kraći program ranog učenja engleskog jezika od 01. siječnja do 30. lipja 2025. godine bilo je uključeno 8-ero djece ( predškolci). Cilj programa je omogućiti svakom djetetu predškolske dobi maksimalan razvoj njegovih potencijala, doprinijeti razvoju osjetljivosti za engleski jezik, ostvarenju  njegovih postignuća u usvojenosti rječnika, jezičnih struktura i vještina temeljne komunikacije djeteta rane i predškolske dobi u skupini na engleskom jeziku, s naglaskom utjecaja na cjeloviti rast i razvoj djeteta rane i predškolske dobi.</t>
  </si>
  <si>
    <t xml:space="preserve">        U kraći program folkorno plesne igraonice u razdoblju od 01. siječnja do 30. lipnja 2025. godine bila su uključena djeca od navršenih 6 godina i 7 godina ( 16 djece).  Cilj folklorno plesne igraonice je poticati djecu rane i predškolske dobi na korištenje pokreta, govora tijela i estetskog izražavanja kao jednog od sredstva komunikacije. </t>
  </si>
  <si>
    <t xml:space="preserve">      U kraći program katoličkog vjerskog odgoja u razdoblju od 01. siječnja do 30. lipnja 2025. su uključna od navršene 3 godine do 7 godina ( uključeno 25 djece). Cilj je programa senzibilizirati dijete rane i predškolske dobi za njegovu duhovnu dimenziju kao potrebu koja ga čini osjetljivim za otkrivanje, primanje i oblikovanje njegova života u odnosu prema sebi, drugomu, zajednici i prirodi te na poseban način prema Bogu.</t>
  </si>
  <si>
    <t xml:space="preserve">      Nenaplaćena potraživanja Dječjeg vrtića Bregunica Novo Virje iznose 211,38 € i odnose se na potraživanje od strane roditelja za smještaj djeteta u dječji vrtić Bregunica za lipanj 2025 ( 126,09 € ) i na potraživanja za naknade koje se refundiraju bolovanja (85,29 € ).  </t>
  </si>
  <si>
    <t xml:space="preserve">        Dječji vrtić Bregunica Novo Virje  u izvještajnom razdoblju nema dospjele obveze, već nedospjele u iznosu 16.353,49 € koje se sastoje od obveza za zaposlene u iznosu od 14.520,55 €, obveza za materijalne rashode u iznosu od 2.096,71 € te financijske rashode u iznosu 68,69 €. </t>
  </si>
  <si>
    <t xml:space="preserve">        Ovaj Poluodišnji izvještaj o izvršenju Financijskog plana stupa na snagu danom objave na oglasnoj ploči Dječjeg vrtića "Bregunica". </t>
  </si>
  <si>
    <t>URBROJ: 2137-94-25-02</t>
  </si>
  <si>
    <t>Donacije - prethodne godine</t>
  </si>
  <si>
    <t>Iva Mađerek Krešić</t>
  </si>
  <si>
    <t>Predsjednica Upravnog vijeća:</t>
  </si>
  <si>
    <t>KLASA: 400-02/25-01/02</t>
  </si>
  <si>
    <t>Novo Virje, 25. kolovoz 2025.</t>
  </si>
  <si>
    <t xml:space="preserve">           Na temelju članka 30. Pravilnika o polugodišnjem i godišnjem izvještaju o izvršenju proračuna i financijskog plana ("Narodne Novine" broj 85/23), i članka 54. Satatuta Dječjeg vrtića Bregunica Novo Virje KLASA: 011-03/22-01/01, URBROJ: 2137-94-22-2 od 28. prosinca 2022. godine, Upravno vijeće Dječjeg vrtića Bregunica na 1. sjednici održanoj 25. kolovoza  2025. godine donijelo je  </t>
  </si>
  <si>
    <t>Redovan rad Dječjeg vrtića Bregunica Novo Virje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</si>
</sst>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rgb="FF231F20"/>
      <name val="Arial"/>
      <family val="2"/>
      <charset val="238"/>
    </font>
    <font>
      <sz val="11"/>
      <color rgb="FF231F20"/>
      <name val="Calibri"/>
      <family val="2"/>
      <charset val="238"/>
    </font>
    <font>
      <sz val="11"/>
      <color rgb="FF231F20"/>
      <name val="Calibri"/>
      <family val="2"/>
      <charset val="238"/>
      <scheme val="minor"/>
    </font>
    <font>
      <i/>
      <sz val="11"/>
      <color rgb="FF231F20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4" fontId="10" fillId="0" borderId="0" xfId="0" applyNumberFormat="1" applyFont="1" applyAlignment="1">
      <alignment horizont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0" fontId="0" fillId="0" borderId="0" xfId="0"/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4" fontId="5" fillId="2" borderId="4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0" fillId="0" borderId="3" xfId="0" applyNumberFormat="1" applyBorder="1"/>
    <xf numFmtId="0" fontId="0" fillId="0" borderId="3" xfId="0" applyBorder="1"/>
    <xf numFmtId="4" fontId="1" fillId="0" borderId="3" xfId="0" applyNumberFormat="1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4" fontId="11" fillId="0" borderId="3" xfId="0" applyNumberFormat="1" applyFont="1" applyBorder="1"/>
    <xf numFmtId="0" fontId="5" fillId="3" borderId="4" xfId="0" applyNumberFormat="1" applyFont="1" applyFill="1" applyBorder="1" applyAlignment="1" applyProtection="1">
      <alignment horizontal="center" vertical="center" wrapText="1"/>
    </xf>
    <xf numFmtId="4" fontId="12" fillId="0" borderId="3" xfId="0" applyNumberFormat="1" applyFont="1" applyBorder="1"/>
    <xf numFmtId="4" fontId="11" fillId="0" borderId="6" xfId="0" applyNumberFormat="1" applyFont="1" applyBorder="1"/>
    <xf numFmtId="4" fontId="12" fillId="0" borderId="6" xfId="0" applyNumberFormat="1" applyFont="1" applyBorder="1"/>
    <xf numFmtId="0" fontId="11" fillId="0" borderId="3" xfId="0" applyFont="1" applyBorder="1"/>
    <xf numFmtId="0" fontId="13" fillId="0" borderId="3" xfId="0" applyFont="1" applyBorder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13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0" fillId="0" borderId="0" xfId="0" applyFont="1" applyFill="1"/>
    <xf numFmtId="0" fontId="12" fillId="0" borderId="0" xfId="0" applyFont="1" applyAlignment="1">
      <alignment horizontal="center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19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>
      <alignment vertical="center" wrapText="1"/>
    </xf>
    <xf numFmtId="0" fontId="19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wrapText="1"/>
    </xf>
    <xf numFmtId="0" fontId="19" fillId="0" borderId="5" xfId="0" applyNumberFormat="1" applyFont="1" applyFill="1" applyBorder="1" applyAlignment="1" applyProtection="1">
      <alignment horizontal="center" vertical="center" wrapText="1"/>
    </xf>
    <xf numFmtId="4" fontId="1" fillId="0" borderId="5" xfId="0" applyNumberFormat="1" applyFont="1" applyBorder="1" applyAlignment="1">
      <alignment horizontal="right" vertical="center"/>
    </xf>
    <xf numFmtId="4" fontId="19" fillId="2" borderId="3" xfId="0" applyNumberFormat="1" applyFont="1" applyFill="1" applyBorder="1" applyAlignment="1" applyProtection="1">
      <alignment horizontal="center" vertical="center" wrapText="1"/>
    </xf>
    <xf numFmtId="1" fontId="19" fillId="2" borderId="3" xfId="0" applyNumberFormat="1" applyFont="1" applyFill="1" applyBorder="1" applyAlignment="1" applyProtection="1">
      <alignment horizontal="center" vertical="center" wrapText="1"/>
    </xf>
    <xf numFmtId="4" fontId="19" fillId="3" borderId="3" xfId="0" applyNumberFormat="1" applyFont="1" applyFill="1" applyBorder="1" applyAlignment="1">
      <alignment horizontal="right"/>
    </xf>
    <xf numFmtId="4" fontId="19" fillId="0" borderId="3" xfId="0" applyNumberFormat="1" applyFont="1" applyFill="1" applyBorder="1" applyAlignment="1">
      <alignment horizontal="right"/>
    </xf>
    <xf numFmtId="0" fontId="20" fillId="3" borderId="1" xfId="0" applyFont="1" applyFill="1" applyBorder="1" applyAlignment="1">
      <alignment horizontal="left" vertical="center"/>
    </xf>
    <xf numFmtId="0" fontId="10" fillId="3" borderId="2" xfId="0" applyNumberFormat="1" applyFont="1" applyFill="1" applyBorder="1" applyAlignment="1" applyProtection="1">
      <alignment vertical="center"/>
    </xf>
    <xf numFmtId="4" fontId="19" fillId="0" borderId="3" xfId="0" applyNumberFormat="1" applyFont="1" applyFill="1" applyBorder="1" applyAlignment="1" applyProtection="1">
      <alignment horizontal="right" wrapText="1"/>
    </xf>
    <xf numFmtId="4" fontId="19" fillId="0" borderId="3" xfId="0" applyNumberFormat="1" applyFont="1" applyBorder="1" applyAlignment="1">
      <alignment horizontal="right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/>
    <xf numFmtId="0" fontId="19" fillId="0" borderId="1" xfId="0" quotePrefix="1" applyFont="1" applyBorder="1" applyAlignment="1">
      <alignment horizontal="left" wrapText="1"/>
    </xf>
    <xf numFmtId="0" fontId="19" fillId="0" borderId="2" xfId="0" quotePrefix="1" applyFont="1" applyBorder="1" applyAlignment="1">
      <alignment horizontal="left" wrapText="1"/>
    </xf>
    <xf numFmtId="0" fontId="19" fillId="0" borderId="2" xfId="0" quotePrefix="1" applyFont="1" applyBorder="1" applyAlignment="1">
      <alignment horizontal="center" wrapText="1"/>
    </xf>
    <xf numFmtId="0" fontId="19" fillId="0" borderId="2" xfId="0" quotePrefix="1" applyNumberFormat="1" applyFont="1" applyFill="1" applyBorder="1" applyAlignment="1" applyProtection="1">
      <alignment horizontal="left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4" fontId="20" fillId="4" borderId="1" xfId="0" quotePrefix="1" applyNumberFormat="1" applyFont="1" applyFill="1" applyBorder="1" applyAlignment="1">
      <alignment horizontal="right"/>
    </xf>
    <xf numFmtId="4" fontId="20" fillId="4" borderId="3" xfId="0" applyNumberFormat="1" applyFont="1" applyFill="1" applyBorder="1" applyAlignment="1" applyProtection="1">
      <alignment horizontal="right" wrapText="1"/>
    </xf>
    <xf numFmtId="4" fontId="20" fillId="3" borderId="1" xfId="0" quotePrefix="1" applyNumberFormat="1" applyFont="1" applyFill="1" applyBorder="1" applyAlignment="1">
      <alignment horizontal="right"/>
    </xf>
    <xf numFmtId="4" fontId="20" fillId="3" borderId="3" xfId="0" quotePrefix="1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0" fontId="20" fillId="0" borderId="0" xfId="0" quotePrefix="1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Border="1" applyAlignment="1" applyProtection="1"/>
    <xf numFmtId="0" fontId="20" fillId="0" borderId="1" xfId="0" quotePrefix="1" applyFont="1" applyBorder="1" applyAlignment="1">
      <alignment horizontal="left" wrapText="1"/>
    </xf>
    <xf numFmtId="0" fontId="20" fillId="0" borderId="2" xfId="0" quotePrefix="1" applyFont="1" applyBorder="1" applyAlignment="1">
      <alignment horizontal="left" wrapText="1"/>
    </xf>
    <xf numFmtId="0" fontId="20" fillId="0" borderId="2" xfId="0" quotePrefix="1" applyFont="1" applyBorder="1" applyAlignment="1">
      <alignment horizontal="center" wrapText="1"/>
    </xf>
    <xf numFmtId="0" fontId="20" fillId="0" borderId="2" xfId="0" quotePrefix="1" applyNumberFormat="1" applyFont="1" applyFill="1" applyBorder="1" applyAlignment="1" applyProtection="1">
      <alignment horizontal="left"/>
    </xf>
    <xf numFmtId="4" fontId="19" fillId="3" borderId="1" xfId="0" quotePrefix="1" applyNumberFormat="1" applyFont="1" applyFill="1" applyBorder="1" applyAlignment="1">
      <alignment horizontal="right"/>
    </xf>
    <xf numFmtId="4" fontId="19" fillId="3" borderId="3" xfId="0" quotePrefix="1" applyNumberFormat="1" applyFont="1" applyFill="1" applyBorder="1" applyAlignment="1">
      <alignment horizontal="right"/>
    </xf>
    <xf numFmtId="4" fontId="0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9" fillId="3" borderId="3" xfId="0" applyNumberFormat="1" applyFont="1" applyFill="1" applyBorder="1" applyAlignment="1" applyProtection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4" fontId="19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/>
    </xf>
    <xf numFmtId="0" fontId="23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 wrapText="1"/>
    </xf>
    <xf numFmtId="2" fontId="19" fillId="2" borderId="3" xfId="0" applyNumberFormat="1" applyFont="1" applyFill="1" applyBorder="1" applyAlignment="1">
      <alignment horizontal="right"/>
    </xf>
    <xf numFmtId="0" fontId="10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/>
    </xf>
    <xf numFmtId="2" fontId="18" fillId="2" borderId="3" xfId="0" applyNumberFormat="1" applyFont="1" applyFill="1" applyBorder="1" applyAlignment="1">
      <alignment horizontal="right"/>
    </xf>
    <xf numFmtId="2" fontId="11" fillId="0" borderId="3" xfId="0" applyNumberFormat="1" applyFont="1" applyBorder="1"/>
    <xf numFmtId="0" fontId="20" fillId="2" borderId="6" xfId="0" quotePrefix="1" applyFont="1" applyFill="1" applyBorder="1" applyAlignment="1">
      <alignment horizontal="left" vertical="center"/>
    </xf>
    <xf numFmtId="0" fontId="23" fillId="2" borderId="6" xfId="0" quotePrefix="1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 wrapText="1"/>
    </xf>
    <xf numFmtId="4" fontId="19" fillId="2" borderId="6" xfId="0" applyNumberFormat="1" applyFont="1" applyFill="1" applyBorder="1" applyAlignment="1">
      <alignment horizontal="right"/>
    </xf>
    <xf numFmtId="0" fontId="10" fillId="2" borderId="6" xfId="0" quotePrefix="1" applyFont="1" applyFill="1" applyBorder="1" applyAlignment="1">
      <alignment horizontal="left" vertical="center"/>
    </xf>
    <xf numFmtId="0" fontId="24" fillId="2" borderId="6" xfId="0" quotePrefix="1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 wrapText="1"/>
    </xf>
    <xf numFmtId="4" fontId="18" fillId="2" borderId="6" xfId="0" applyNumberFormat="1" applyFont="1" applyFill="1" applyBorder="1" applyAlignment="1">
      <alignment horizontal="right"/>
    </xf>
    <xf numFmtId="0" fontId="23" fillId="2" borderId="6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4" fontId="18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0" borderId="3" xfId="0" applyFont="1" applyBorder="1"/>
    <xf numFmtId="0" fontId="25" fillId="0" borderId="3" xfId="0" applyFont="1" applyBorder="1"/>
    <xf numFmtId="0" fontId="20" fillId="2" borderId="3" xfId="0" applyFont="1" applyFill="1" applyBorder="1" applyAlignment="1">
      <alignment horizontal="left" vertical="center"/>
    </xf>
    <xf numFmtId="2" fontId="11" fillId="0" borderId="0" xfId="0" applyNumberFormat="1" applyFont="1"/>
    <xf numFmtId="0" fontId="11" fillId="0" borderId="3" xfId="0" applyFont="1" applyBorder="1" applyAlignment="1">
      <alignment horizontal="left" vertical="center"/>
    </xf>
    <xf numFmtId="0" fontId="19" fillId="3" borderId="3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left" vertical="center" wrapText="1"/>
    </xf>
    <xf numFmtId="3" fontId="18" fillId="2" borderId="4" xfId="0" applyNumberFormat="1" applyFont="1" applyFill="1" applyBorder="1" applyAlignment="1">
      <alignment horizontal="left" vertical="center"/>
    </xf>
    <xf numFmtId="3" fontId="18" fillId="2" borderId="3" xfId="0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 applyAlignment="1">
      <alignment horizontal="right" vertical="center"/>
    </xf>
    <xf numFmtId="49" fontId="19" fillId="3" borderId="1" xfId="0" applyNumberFormat="1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49" fontId="19" fillId="3" borderId="4" xfId="0" applyNumberFormat="1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4" fontId="19" fillId="3" borderId="4" xfId="0" applyNumberFormat="1" applyFont="1" applyFill="1" applyBorder="1" applyAlignment="1">
      <alignment horizontal="right" vertical="center"/>
    </xf>
    <xf numFmtId="4" fontId="19" fillId="3" borderId="3" xfId="0" applyNumberFormat="1" applyFont="1" applyFill="1" applyBorder="1" applyAlignment="1">
      <alignment horizontal="right" vertical="center"/>
    </xf>
    <xf numFmtId="49" fontId="19" fillId="4" borderId="1" xfId="0" applyNumberFormat="1" applyFont="1" applyFill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4" fontId="19" fillId="4" borderId="4" xfId="0" applyNumberFormat="1" applyFont="1" applyFill="1" applyBorder="1" applyAlignment="1">
      <alignment horizontal="right" vertical="center"/>
    </xf>
    <xf numFmtId="4" fontId="19" fillId="4" borderId="3" xfId="0" applyNumberFormat="1" applyFont="1" applyFill="1" applyBorder="1" applyAlignment="1">
      <alignment horizontal="right" vertical="center"/>
    </xf>
    <xf numFmtId="0" fontId="24" fillId="2" borderId="3" xfId="0" quotePrefix="1" applyFont="1" applyFill="1" applyBorder="1" applyAlignment="1">
      <alignment vertical="center" wrapText="1"/>
    </xf>
    <xf numFmtId="4" fontId="18" fillId="2" borderId="4" xfId="0" applyNumberFormat="1" applyFont="1" applyFill="1" applyBorder="1" applyAlignment="1">
      <alignment horizontal="right" vertical="center"/>
    </xf>
    <xf numFmtId="0" fontId="27" fillId="0" borderId="3" xfId="0" applyFont="1" applyBorder="1" applyAlignment="1">
      <alignment horizontal="left" vertical="center"/>
    </xf>
    <xf numFmtId="4" fontId="19" fillId="2" borderId="4" xfId="0" applyNumberFormat="1" applyFont="1" applyFill="1" applyBorder="1" applyAlignment="1">
      <alignment horizontal="right" vertical="center"/>
    </xf>
    <xf numFmtId="4" fontId="19" fillId="2" borderId="3" xfId="0" applyNumberFormat="1" applyFont="1" applyFill="1" applyBorder="1" applyAlignment="1">
      <alignment horizontal="right" vertical="center"/>
    </xf>
    <xf numFmtId="0" fontId="28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wrapText="1" shrinkToFit="1"/>
    </xf>
    <xf numFmtId="0" fontId="25" fillId="4" borderId="3" xfId="0" applyFont="1" applyFill="1" applyBorder="1"/>
    <xf numFmtId="0" fontId="25" fillId="0" borderId="3" xfId="0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1" fillId="0" borderId="3" xfId="0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/>
    </xf>
    <xf numFmtId="4" fontId="12" fillId="0" borderId="3" xfId="0" applyNumberFormat="1" applyFont="1" applyBorder="1" applyAlignment="1">
      <alignment horizontal="right"/>
    </xf>
    <xf numFmtId="4" fontId="12" fillId="4" borderId="3" xfId="0" applyNumberFormat="1" applyFont="1" applyFill="1" applyBorder="1"/>
    <xf numFmtId="4" fontId="12" fillId="4" borderId="3" xfId="0" applyNumberFormat="1" applyFont="1" applyFill="1" applyBorder="1" applyAlignment="1">
      <alignment horizontal="right"/>
    </xf>
    <xf numFmtId="4" fontId="11" fillId="0" borderId="0" xfId="0" applyNumberFormat="1" applyFont="1"/>
    <xf numFmtId="0" fontId="24" fillId="2" borderId="3" xfId="0" quotePrefix="1" applyFont="1" applyFill="1" applyBorder="1" applyAlignment="1">
      <alignment horizontal="left" vertical="center" wrapText="1" indent="1"/>
    </xf>
    <xf numFmtId="0" fontId="24" fillId="2" borderId="3" xfId="0" applyFont="1" applyFill="1" applyBorder="1" applyAlignment="1">
      <alignment horizontal="left" vertical="center" indent="1"/>
    </xf>
    <xf numFmtId="49" fontId="24" fillId="2" borderId="3" xfId="0" applyNumberFormat="1" applyFont="1" applyFill="1" applyBorder="1" applyAlignment="1">
      <alignment horizontal="left" vertical="center" wrapText="1" indent="1"/>
    </xf>
    <xf numFmtId="0" fontId="24" fillId="2" borderId="3" xfId="0" applyFont="1" applyFill="1" applyBorder="1" applyAlignment="1">
      <alignment horizontal="left" vertical="center" wrapText="1" indent="1"/>
    </xf>
    <xf numFmtId="4" fontId="25" fillId="0" borderId="3" xfId="0" applyNumberFormat="1" applyFont="1" applyBorder="1"/>
    <xf numFmtId="4" fontId="13" fillId="0" borderId="3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2" borderId="3" xfId="0" applyFont="1" applyFill="1" applyBorder="1" applyAlignment="1">
      <alignment wrapText="1"/>
    </xf>
    <xf numFmtId="0" fontId="24" fillId="2" borderId="3" xfId="0" applyFont="1" applyFill="1" applyBorder="1" applyAlignment="1">
      <alignment wrapText="1"/>
    </xf>
    <xf numFmtId="0" fontId="24" fillId="2" borderId="3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" fontId="19" fillId="0" borderId="3" xfId="0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/>
    </xf>
    <xf numFmtId="0" fontId="10" fillId="0" borderId="0" xfId="0" applyFont="1" applyFill="1" applyAlignment="1">
      <alignment horizontal="left" wrapText="1"/>
    </xf>
    <xf numFmtId="0" fontId="20" fillId="3" borderId="1" xfId="0" quotePrefix="1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wrapText="1"/>
    </xf>
    <xf numFmtId="0" fontId="20" fillId="4" borderId="1" xfId="0" applyNumberFormat="1" applyFont="1" applyFill="1" applyBorder="1" applyAlignment="1" applyProtection="1">
      <alignment horizontal="left" vertical="center" wrapText="1"/>
    </xf>
    <xf numFmtId="0" fontId="20" fillId="4" borderId="2" xfId="0" applyNumberFormat="1" applyFont="1" applyFill="1" applyBorder="1" applyAlignment="1" applyProtection="1">
      <alignment horizontal="left" vertical="center" wrapText="1"/>
    </xf>
    <xf numFmtId="0" fontId="20" fillId="4" borderId="4" xfId="0" applyNumberFormat="1" applyFont="1" applyFill="1" applyBorder="1" applyAlignment="1" applyProtection="1">
      <alignment horizontal="left" vertical="center" wrapText="1"/>
    </xf>
    <xf numFmtId="0" fontId="20" fillId="0" borderId="1" xfId="0" quotePrefix="1" applyFont="1" applyBorder="1" applyAlignment="1">
      <alignment horizontal="left" vertical="center"/>
    </xf>
    <xf numFmtId="0" fontId="10" fillId="0" borderId="2" xfId="0" applyNumberFormat="1" applyFont="1" applyFill="1" applyBorder="1" applyAlignment="1" applyProtection="1">
      <alignment vertical="center"/>
    </xf>
    <xf numFmtId="0" fontId="2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vertical="center" wrapText="1"/>
    </xf>
    <xf numFmtId="0" fontId="20" fillId="0" borderId="1" xfId="0" quotePrefix="1" applyFont="1" applyFill="1" applyBorder="1" applyAlignment="1">
      <alignment horizontal="left" vertical="center"/>
    </xf>
    <xf numFmtId="0" fontId="20" fillId="0" borderId="1" xfId="0" quotePrefix="1" applyNumberFormat="1" applyFont="1" applyFill="1" applyBorder="1" applyAlignment="1" applyProtection="1">
      <alignment horizontal="left" vertical="center" wrapText="1"/>
    </xf>
    <xf numFmtId="1" fontId="19" fillId="0" borderId="1" xfId="0" quotePrefix="1" applyNumberFormat="1" applyFont="1" applyBorder="1" applyAlignment="1">
      <alignment horizontal="center" wrapText="1"/>
    </xf>
    <xf numFmtId="1" fontId="19" fillId="0" borderId="2" xfId="0" quotePrefix="1" applyNumberFormat="1" applyFont="1" applyBorder="1" applyAlignment="1">
      <alignment horizontal="center" wrapText="1"/>
    </xf>
    <xf numFmtId="1" fontId="19" fillId="0" borderId="4" xfId="0" quotePrefix="1" applyNumberFormat="1" applyFont="1" applyBorder="1" applyAlignment="1">
      <alignment horizont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 wrapText="1"/>
    </xf>
    <xf numFmtId="0" fontId="20" fillId="3" borderId="2" xfId="0" applyNumberFormat="1" applyFont="1" applyFill="1" applyBorder="1" applyAlignment="1" applyProtection="1">
      <alignment horizontal="left" vertical="center" wrapText="1"/>
    </xf>
    <xf numFmtId="0" fontId="20" fillId="3" borderId="4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1" xfId="0" quotePrefix="1" applyFont="1" applyBorder="1" applyAlignment="1">
      <alignment horizontal="center" wrapText="1"/>
    </xf>
    <xf numFmtId="0" fontId="19" fillId="0" borderId="2" xfId="0" quotePrefix="1" applyFont="1" applyBorder="1" applyAlignment="1">
      <alignment horizontal="center" wrapText="1"/>
    </xf>
    <xf numFmtId="0" fontId="19" fillId="0" borderId="4" xfId="0" quotePrefix="1" applyFont="1" applyBorder="1" applyAlignment="1">
      <alignment horizontal="center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49" fontId="12" fillId="4" borderId="1" xfId="0" applyNumberFormat="1" applyFont="1" applyFill="1" applyBorder="1" applyAlignment="1">
      <alignment horizontal="left"/>
    </xf>
    <xf numFmtId="49" fontId="12" fillId="4" borderId="2" xfId="0" applyNumberFormat="1" applyFont="1" applyFill="1" applyBorder="1" applyAlignment="1">
      <alignment horizontal="left"/>
    </xf>
    <xf numFmtId="49" fontId="12" fillId="4" borderId="4" xfId="0" applyNumberFormat="1" applyFont="1" applyFill="1" applyBorder="1" applyAlignment="1">
      <alignment horizontal="left"/>
    </xf>
    <xf numFmtId="0" fontId="1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49" fontId="19" fillId="3" borderId="1" xfId="0" applyNumberFormat="1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49" fontId="19" fillId="3" borderId="4" xfId="0" applyNumberFormat="1" applyFont="1" applyFill="1" applyBorder="1" applyAlignment="1">
      <alignment horizontal="left" vertical="center" wrapText="1"/>
    </xf>
    <xf numFmtId="49" fontId="18" fillId="2" borderId="3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Border="1" applyAlignment="1">
      <alignment horizontal="left"/>
    </xf>
    <xf numFmtId="49" fontId="18" fillId="2" borderId="1" xfId="0" applyNumberFormat="1" applyFont="1" applyFill="1" applyBorder="1" applyAlignment="1">
      <alignment horizontal="left" vertical="center" wrapText="1"/>
    </xf>
    <xf numFmtId="49" fontId="18" fillId="2" borderId="2" xfId="0" applyNumberFormat="1" applyFont="1" applyFill="1" applyBorder="1" applyAlignment="1">
      <alignment horizontal="left" vertical="center" wrapText="1"/>
    </xf>
    <xf numFmtId="49" fontId="18" fillId="2" borderId="4" xfId="0" applyNumberFormat="1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workbookViewId="0">
      <selection sqref="A1:J1"/>
    </sheetView>
  </sheetViews>
  <sheetFormatPr defaultRowHeight="15" x14ac:dyDescent="0.25"/>
  <cols>
    <col min="1" max="4" width="9.140625" style="44"/>
    <col min="5" max="5" width="25.28515625" style="44" customWidth="1"/>
    <col min="6" max="10" width="25.28515625" style="94" customWidth="1"/>
    <col min="11" max="16384" width="9.140625" style="44"/>
  </cols>
  <sheetData>
    <row r="1" spans="1:14" ht="42" customHeight="1" x14ac:dyDescent="0.25">
      <c r="A1" s="177" t="s">
        <v>236</v>
      </c>
      <c r="B1" s="177"/>
      <c r="C1" s="177"/>
      <c r="D1" s="177"/>
      <c r="E1" s="177"/>
      <c r="F1" s="177"/>
      <c r="G1" s="177"/>
      <c r="H1" s="177"/>
      <c r="I1" s="177"/>
      <c r="J1" s="177"/>
      <c r="K1" s="4"/>
      <c r="L1" s="4"/>
      <c r="M1" s="4"/>
      <c r="N1" s="4"/>
    </row>
    <row r="2" spans="1:14" ht="24" customHeight="1" x14ac:dyDescent="0.25">
      <c r="A2" s="5"/>
      <c r="B2" s="5"/>
      <c r="C2" s="5"/>
      <c r="D2" s="5"/>
      <c r="E2" s="5"/>
      <c r="F2" s="6"/>
      <c r="G2" s="6"/>
      <c r="H2" s="6"/>
      <c r="I2" s="6"/>
      <c r="J2" s="6"/>
      <c r="K2" s="4"/>
      <c r="L2" s="4"/>
      <c r="M2" s="4"/>
      <c r="N2" s="4"/>
    </row>
    <row r="3" spans="1:14" ht="36.75" customHeight="1" x14ac:dyDescent="0.25">
      <c r="A3" s="198" t="s">
        <v>198</v>
      </c>
      <c r="B3" s="198"/>
      <c r="C3" s="198"/>
      <c r="D3" s="198"/>
      <c r="E3" s="198"/>
      <c r="F3" s="198"/>
      <c r="G3" s="198"/>
      <c r="H3" s="198"/>
      <c r="I3" s="198"/>
      <c r="J3" s="198"/>
    </row>
    <row r="4" spans="1:14" x14ac:dyDescent="0.25">
      <c r="A4" s="52"/>
      <c r="B4" s="52"/>
      <c r="C4" s="52"/>
      <c r="D4" s="52"/>
      <c r="E4" s="52"/>
      <c r="F4" s="53"/>
      <c r="G4" s="53"/>
      <c r="H4" s="53"/>
      <c r="I4" s="53"/>
      <c r="J4" s="53"/>
    </row>
    <row r="5" spans="1:14" x14ac:dyDescent="0.25">
      <c r="A5" s="180" t="s">
        <v>11</v>
      </c>
      <c r="B5" s="180"/>
      <c r="C5" s="180"/>
      <c r="D5" s="180"/>
      <c r="E5" s="180"/>
      <c r="F5" s="180"/>
      <c r="G5" s="180"/>
      <c r="H5" s="180"/>
      <c r="I5" s="199"/>
      <c r="J5" s="199"/>
    </row>
    <row r="6" spans="1:14" x14ac:dyDescent="0.25">
      <c r="A6" s="52"/>
      <c r="B6" s="52"/>
      <c r="C6" s="52"/>
      <c r="D6" s="52"/>
      <c r="E6" s="52"/>
      <c r="F6" s="53"/>
      <c r="G6" s="53"/>
      <c r="H6" s="53"/>
      <c r="I6" s="54"/>
      <c r="J6" s="54"/>
    </row>
    <row r="7" spans="1:14" x14ac:dyDescent="0.25">
      <c r="A7" s="180" t="s">
        <v>51</v>
      </c>
      <c r="B7" s="180"/>
      <c r="C7" s="180"/>
      <c r="D7" s="180"/>
      <c r="E7" s="180"/>
      <c r="F7" s="180"/>
      <c r="G7" s="180"/>
      <c r="H7" s="180"/>
      <c r="I7" s="180"/>
      <c r="J7" s="180"/>
    </row>
    <row r="8" spans="1:14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4" ht="33" customHeight="1" x14ac:dyDescent="0.25">
      <c r="A9" s="206" t="s">
        <v>199</v>
      </c>
      <c r="B9" s="207"/>
      <c r="C9" s="207"/>
      <c r="D9" s="207"/>
      <c r="E9" s="207"/>
      <c r="F9" s="207"/>
      <c r="G9" s="207"/>
      <c r="H9" s="207"/>
      <c r="I9" s="207"/>
      <c r="J9" s="207"/>
    </row>
    <row r="10" spans="1:14" x14ac:dyDescent="0.25">
      <c r="A10" s="52"/>
      <c r="B10" s="52"/>
      <c r="C10" s="52"/>
      <c r="D10" s="52"/>
      <c r="E10" s="52"/>
      <c r="F10" s="53"/>
      <c r="G10" s="53"/>
      <c r="H10" s="53"/>
      <c r="I10" s="54"/>
      <c r="J10" s="54"/>
    </row>
    <row r="11" spans="1:14" x14ac:dyDescent="0.25">
      <c r="A11" s="180" t="s">
        <v>15</v>
      </c>
      <c r="B11" s="181"/>
      <c r="C11" s="181"/>
      <c r="D11" s="181"/>
      <c r="E11" s="181"/>
      <c r="F11" s="181"/>
      <c r="G11" s="181"/>
      <c r="H11" s="181"/>
      <c r="I11" s="181"/>
      <c r="J11" s="181"/>
    </row>
    <row r="12" spans="1:14" x14ac:dyDescent="0.25">
      <c r="A12" s="55"/>
      <c r="B12" s="56"/>
      <c r="C12" s="56"/>
      <c r="D12" s="56"/>
      <c r="E12" s="57"/>
      <c r="F12" s="9"/>
      <c r="G12" s="9"/>
      <c r="H12" s="9"/>
      <c r="I12" s="9"/>
      <c r="J12" s="58" t="s">
        <v>17</v>
      </c>
    </row>
    <row r="13" spans="1:14" ht="45" x14ac:dyDescent="0.25">
      <c r="A13" s="203" t="s">
        <v>54</v>
      </c>
      <c r="B13" s="204"/>
      <c r="C13" s="204"/>
      <c r="D13" s="204"/>
      <c r="E13" s="205"/>
      <c r="F13" s="59" t="s">
        <v>202</v>
      </c>
      <c r="G13" s="59" t="s">
        <v>200</v>
      </c>
      <c r="H13" s="59" t="s">
        <v>201</v>
      </c>
      <c r="I13" s="59" t="s">
        <v>52</v>
      </c>
      <c r="J13" s="59" t="s">
        <v>53</v>
      </c>
    </row>
    <row r="14" spans="1:14" ht="15.75" customHeight="1" x14ac:dyDescent="0.25">
      <c r="A14" s="193">
        <v>1</v>
      </c>
      <c r="B14" s="194"/>
      <c r="C14" s="194"/>
      <c r="D14" s="194"/>
      <c r="E14" s="195"/>
      <c r="F14" s="60">
        <v>2</v>
      </c>
      <c r="G14" s="60">
        <v>3</v>
      </c>
      <c r="H14" s="60">
        <v>4</v>
      </c>
      <c r="I14" s="60" t="s">
        <v>55</v>
      </c>
      <c r="J14" s="60" t="s">
        <v>56</v>
      </c>
    </row>
    <row r="15" spans="1:14" x14ac:dyDescent="0.25">
      <c r="A15" s="187" t="s">
        <v>0</v>
      </c>
      <c r="B15" s="179"/>
      <c r="C15" s="179"/>
      <c r="D15" s="179"/>
      <c r="E15" s="188"/>
      <c r="F15" s="61">
        <f>F16+F17</f>
        <v>80688.28</v>
      </c>
      <c r="G15" s="61">
        <f t="shared" ref="G15:J15" si="0">G16+G17</f>
        <v>238979.34</v>
      </c>
      <c r="H15" s="61">
        <f t="shared" si="0"/>
        <v>101518.79</v>
      </c>
      <c r="I15" s="61">
        <f t="shared" si="0"/>
        <v>125.81602929198638</v>
      </c>
      <c r="J15" s="61">
        <f t="shared" si="0"/>
        <v>42.480153305302451</v>
      </c>
    </row>
    <row r="16" spans="1:14" x14ac:dyDescent="0.25">
      <c r="A16" s="189" t="s">
        <v>18</v>
      </c>
      <c r="B16" s="190"/>
      <c r="C16" s="190"/>
      <c r="D16" s="190"/>
      <c r="E16" s="186"/>
      <c r="F16" s="62">
        <f>' Račun prihoda i rashoda'!F10</f>
        <v>80688.28</v>
      </c>
      <c r="G16" s="62">
        <f>' Račun prihoda i rashoda'!G10</f>
        <v>238979.34</v>
      </c>
      <c r="H16" s="62">
        <f>' Račun prihoda i rashoda'!H10</f>
        <v>101518.79</v>
      </c>
      <c r="I16" s="62">
        <f>H16/F16*100</f>
        <v>125.81602929198638</v>
      </c>
      <c r="J16" s="62">
        <f>H16/G16*100</f>
        <v>42.480153305302451</v>
      </c>
    </row>
    <row r="17" spans="1:12" x14ac:dyDescent="0.25">
      <c r="A17" s="191" t="s">
        <v>19</v>
      </c>
      <c r="B17" s="186"/>
      <c r="C17" s="186"/>
      <c r="D17" s="186"/>
      <c r="E17" s="186"/>
      <c r="F17" s="62">
        <v>0</v>
      </c>
      <c r="G17" s="62">
        <v>0</v>
      </c>
      <c r="H17" s="62">
        <v>0</v>
      </c>
      <c r="I17" s="62"/>
      <c r="J17" s="62"/>
    </row>
    <row r="18" spans="1:12" x14ac:dyDescent="0.25">
      <c r="A18" s="63" t="s">
        <v>1</v>
      </c>
      <c r="B18" s="64"/>
      <c r="C18" s="64"/>
      <c r="D18" s="64"/>
      <c r="E18" s="64"/>
      <c r="F18" s="61">
        <f>F19+F20</f>
        <v>79491.02</v>
      </c>
      <c r="G18" s="61">
        <f t="shared" ref="G18:I18" si="1">G19+G20</f>
        <v>230300</v>
      </c>
      <c r="H18" s="61">
        <f t="shared" si="1"/>
        <v>102661</v>
      </c>
      <c r="I18" s="61">
        <f t="shared" si="1"/>
        <v>127.94495529180527</v>
      </c>
      <c r="J18" s="61">
        <f>H18/G18*100</f>
        <v>44.577073382544505</v>
      </c>
    </row>
    <row r="19" spans="1:12" x14ac:dyDescent="0.25">
      <c r="A19" s="192" t="s">
        <v>20</v>
      </c>
      <c r="B19" s="190"/>
      <c r="C19" s="190"/>
      <c r="D19" s="190"/>
      <c r="E19" s="190"/>
      <c r="F19" s="62">
        <f>' Račun prihoda i rashoda'!F30</f>
        <v>79491.02</v>
      </c>
      <c r="G19" s="62">
        <f>' Račun prihoda i rashoda'!G30</f>
        <v>228300</v>
      </c>
      <c r="H19" s="62">
        <f>' Račun prihoda i rashoda'!H30</f>
        <v>101704.75</v>
      </c>
      <c r="I19" s="62">
        <f>H19/F19*100</f>
        <v>127.94495529180527</v>
      </c>
      <c r="J19" s="65">
        <f t="shared" ref="J19:J20" si="2">H19/G19*100</f>
        <v>44.54872974156811</v>
      </c>
      <c r="K19" s="50"/>
      <c r="L19" s="50"/>
    </row>
    <row r="20" spans="1:12" x14ac:dyDescent="0.25">
      <c r="A20" s="185" t="s">
        <v>21</v>
      </c>
      <c r="B20" s="186"/>
      <c r="C20" s="186"/>
      <c r="D20" s="186"/>
      <c r="E20" s="186"/>
      <c r="F20" s="66">
        <f>' Račun prihoda i rashoda'!F70</f>
        <v>0</v>
      </c>
      <c r="G20" s="66">
        <f>' Račun prihoda i rashoda'!G70</f>
        <v>2000</v>
      </c>
      <c r="H20" s="66">
        <f>' Račun prihoda i rashoda'!H70</f>
        <v>956.25</v>
      </c>
      <c r="I20" s="66"/>
      <c r="J20" s="65">
        <f t="shared" si="2"/>
        <v>47.8125</v>
      </c>
    </row>
    <row r="21" spans="1:12" x14ac:dyDescent="0.25">
      <c r="A21" s="178" t="s">
        <v>26</v>
      </c>
      <c r="B21" s="179"/>
      <c r="C21" s="179"/>
      <c r="D21" s="179"/>
      <c r="E21" s="179"/>
      <c r="F21" s="61">
        <f>F15-F18</f>
        <v>1197.2599999999948</v>
      </c>
      <c r="G21" s="61">
        <f t="shared" ref="G21:J21" si="3">G15-G18</f>
        <v>8679.3399999999965</v>
      </c>
      <c r="H21" s="61">
        <f t="shared" si="3"/>
        <v>-1142.2100000000064</v>
      </c>
      <c r="I21" s="61">
        <f t="shared" si="3"/>
        <v>-2.1289259998188896</v>
      </c>
      <c r="J21" s="61">
        <f t="shared" si="3"/>
        <v>-2.0969200772420535</v>
      </c>
    </row>
    <row r="22" spans="1:12" x14ac:dyDescent="0.25">
      <c r="A22" s="52"/>
      <c r="B22" s="67"/>
      <c r="C22" s="67"/>
      <c r="D22" s="67"/>
      <c r="E22" s="67"/>
      <c r="F22" s="68"/>
      <c r="G22" s="68"/>
      <c r="H22" s="69"/>
      <c r="I22" s="69"/>
      <c r="J22" s="69"/>
    </row>
    <row r="23" spans="1:12" x14ac:dyDescent="0.25">
      <c r="A23" s="180" t="s">
        <v>16</v>
      </c>
      <c r="B23" s="181"/>
      <c r="C23" s="181"/>
      <c r="D23" s="181"/>
      <c r="E23" s="181"/>
      <c r="F23" s="181"/>
      <c r="G23" s="181"/>
      <c r="H23" s="181"/>
      <c r="I23" s="181"/>
      <c r="J23" s="181"/>
    </row>
    <row r="24" spans="1:12" x14ac:dyDescent="0.25">
      <c r="A24" s="52"/>
      <c r="B24" s="67"/>
      <c r="C24" s="67"/>
      <c r="D24" s="67"/>
      <c r="E24" s="67"/>
      <c r="F24" s="68"/>
      <c r="G24" s="68"/>
      <c r="H24" s="69"/>
      <c r="I24" s="69"/>
      <c r="J24" s="69"/>
    </row>
    <row r="25" spans="1:12" ht="45" x14ac:dyDescent="0.25">
      <c r="A25" s="70"/>
      <c r="B25" s="71"/>
      <c r="C25" s="71"/>
      <c r="D25" s="72"/>
      <c r="E25" s="73"/>
      <c r="F25" s="59" t="s">
        <v>202</v>
      </c>
      <c r="G25" s="59" t="s">
        <v>200</v>
      </c>
      <c r="H25" s="59" t="s">
        <v>201</v>
      </c>
      <c r="I25" s="59" t="s">
        <v>52</v>
      </c>
      <c r="J25" s="59" t="s">
        <v>53</v>
      </c>
    </row>
    <row r="26" spans="1:12" x14ac:dyDescent="0.25">
      <c r="A26" s="185" t="s">
        <v>22</v>
      </c>
      <c r="B26" s="186"/>
      <c r="C26" s="186"/>
      <c r="D26" s="186"/>
      <c r="E26" s="186"/>
      <c r="F26" s="66"/>
      <c r="G26" s="66"/>
      <c r="H26" s="66"/>
      <c r="I26" s="66"/>
      <c r="J26" s="65"/>
    </row>
    <row r="27" spans="1:12" x14ac:dyDescent="0.25">
      <c r="A27" s="185" t="s">
        <v>23</v>
      </c>
      <c r="B27" s="186"/>
      <c r="C27" s="186"/>
      <c r="D27" s="186"/>
      <c r="E27" s="186"/>
      <c r="F27" s="66"/>
      <c r="G27" s="66"/>
      <c r="H27" s="66"/>
      <c r="I27" s="66"/>
      <c r="J27" s="65"/>
    </row>
    <row r="28" spans="1:12" x14ac:dyDescent="0.25">
      <c r="A28" s="178" t="s">
        <v>2</v>
      </c>
      <c r="B28" s="179"/>
      <c r="C28" s="179"/>
      <c r="D28" s="179"/>
      <c r="E28" s="179"/>
      <c r="F28" s="61">
        <f>F26-F27</f>
        <v>0</v>
      </c>
      <c r="G28" s="61">
        <f t="shared" ref="G28:J28" si="4">G26-G27</f>
        <v>0</v>
      </c>
      <c r="H28" s="61">
        <f t="shared" si="4"/>
        <v>0</v>
      </c>
      <c r="I28" s="61">
        <f t="shared" si="4"/>
        <v>0</v>
      </c>
      <c r="J28" s="61">
        <f t="shared" si="4"/>
        <v>0</v>
      </c>
    </row>
    <row r="29" spans="1:12" x14ac:dyDescent="0.25">
      <c r="A29" s="178" t="s">
        <v>27</v>
      </c>
      <c r="B29" s="179"/>
      <c r="C29" s="179"/>
      <c r="D29" s="179"/>
      <c r="E29" s="179"/>
      <c r="F29" s="61">
        <f>F21+F28</f>
        <v>1197.2599999999948</v>
      </c>
      <c r="G29" s="61">
        <f>G21+G28</f>
        <v>8679.3399999999965</v>
      </c>
      <c r="H29" s="61">
        <f t="shared" ref="H29" si="5">H21+H28</f>
        <v>-1142.2100000000064</v>
      </c>
      <c r="I29" s="61">
        <v>0</v>
      </c>
      <c r="J29" s="61">
        <v>0</v>
      </c>
    </row>
    <row r="30" spans="1:12" x14ac:dyDescent="0.25">
      <c r="A30" s="74"/>
      <c r="B30" s="67"/>
      <c r="C30" s="67"/>
      <c r="D30" s="67"/>
      <c r="E30" s="67"/>
      <c r="F30" s="68"/>
      <c r="G30" s="68"/>
      <c r="H30" s="69"/>
      <c r="I30" s="69"/>
      <c r="J30" s="69"/>
    </row>
    <row r="31" spans="1:12" x14ac:dyDescent="0.25">
      <c r="A31" s="180" t="s">
        <v>28</v>
      </c>
      <c r="B31" s="181"/>
      <c r="C31" s="181"/>
      <c r="D31" s="181"/>
      <c r="E31" s="181"/>
      <c r="F31" s="181"/>
      <c r="G31" s="181"/>
      <c r="H31" s="181"/>
      <c r="I31" s="181"/>
      <c r="J31" s="181"/>
    </row>
    <row r="32" spans="1:12" x14ac:dyDescent="0.25">
      <c r="A32" s="52"/>
      <c r="B32" s="75"/>
      <c r="C32" s="75"/>
      <c r="D32" s="75"/>
      <c r="E32" s="75"/>
      <c r="F32" s="76"/>
      <c r="G32" s="76"/>
      <c r="H32" s="76"/>
      <c r="I32" s="76"/>
      <c r="J32" s="76"/>
    </row>
    <row r="33" spans="1:10" ht="43.5" customHeight="1" x14ac:dyDescent="0.25">
      <c r="A33" s="70"/>
      <c r="B33" s="71"/>
      <c r="C33" s="71"/>
      <c r="D33" s="72"/>
      <c r="E33" s="73"/>
      <c r="F33" s="59" t="s">
        <v>202</v>
      </c>
      <c r="G33" s="59" t="s">
        <v>200</v>
      </c>
      <c r="H33" s="59" t="s">
        <v>201</v>
      </c>
      <c r="I33" s="59" t="s">
        <v>52</v>
      </c>
      <c r="J33" s="59" t="s">
        <v>53</v>
      </c>
    </row>
    <row r="34" spans="1:10" ht="15" customHeight="1" x14ac:dyDescent="0.25">
      <c r="A34" s="182" t="s">
        <v>29</v>
      </c>
      <c r="B34" s="183"/>
      <c r="C34" s="183"/>
      <c r="D34" s="183"/>
      <c r="E34" s="184"/>
      <c r="F34" s="77">
        <v>-8679.34</v>
      </c>
      <c r="G34" s="77">
        <v>-8679.34</v>
      </c>
      <c r="H34" s="77">
        <v>-3715.07</v>
      </c>
      <c r="I34" s="77">
        <v>0</v>
      </c>
      <c r="J34" s="78">
        <v>0</v>
      </c>
    </row>
    <row r="35" spans="1:10" ht="45" customHeight="1" x14ac:dyDescent="0.25">
      <c r="A35" s="178" t="s">
        <v>30</v>
      </c>
      <c r="B35" s="179"/>
      <c r="C35" s="179"/>
      <c r="D35" s="179"/>
      <c r="E35" s="179"/>
      <c r="F35" s="79"/>
      <c r="G35" s="79"/>
      <c r="H35" s="79">
        <f t="shared" ref="H35:J35" si="6">H29+H34</f>
        <v>-4857.2800000000061</v>
      </c>
      <c r="I35" s="79">
        <f t="shared" si="6"/>
        <v>0</v>
      </c>
      <c r="J35" s="80">
        <f t="shared" si="6"/>
        <v>0</v>
      </c>
    </row>
    <row r="36" spans="1:10" ht="40.5" customHeight="1" x14ac:dyDescent="0.25">
      <c r="A36" s="187" t="s">
        <v>31</v>
      </c>
      <c r="B36" s="200"/>
      <c r="C36" s="200"/>
      <c r="D36" s="200"/>
      <c r="E36" s="201"/>
      <c r="F36" s="79">
        <f>F21+F28+F34-F35</f>
        <v>-7482.0800000000054</v>
      </c>
      <c r="G36" s="79">
        <f t="shared" ref="G36:H36" si="7">G21+G28+G34-G35</f>
        <v>-3.637978807091713E-12</v>
      </c>
      <c r="H36" s="79">
        <f t="shared" si="7"/>
        <v>0</v>
      </c>
      <c r="I36" s="79">
        <v>0</v>
      </c>
      <c r="J36" s="80">
        <v>0</v>
      </c>
    </row>
    <row r="37" spans="1:10" x14ac:dyDescent="0.25">
      <c r="A37" s="81"/>
      <c r="B37" s="82"/>
      <c r="C37" s="82"/>
      <c r="D37" s="82"/>
      <c r="E37" s="82"/>
      <c r="F37" s="83"/>
      <c r="G37" s="83"/>
      <c r="H37" s="83"/>
      <c r="I37" s="83"/>
      <c r="J37" s="83"/>
    </row>
    <row r="38" spans="1:10" x14ac:dyDescent="0.25">
      <c r="A38" s="81"/>
      <c r="B38" s="82"/>
      <c r="C38" s="82"/>
      <c r="D38" s="82"/>
      <c r="E38" s="82"/>
      <c r="F38" s="83"/>
      <c r="G38" s="83"/>
      <c r="H38" s="83"/>
      <c r="I38" s="83"/>
      <c r="J38" s="83"/>
    </row>
    <row r="39" spans="1:10" x14ac:dyDescent="0.25">
      <c r="A39" s="81"/>
      <c r="B39" s="82"/>
      <c r="C39" s="82"/>
      <c r="D39" s="82"/>
      <c r="E39" s="82"/>
      <c r="F39" s="83"/>
      <c r="G39" s="83"/>
      <c r="H39" s="83"/>
      <c r="I39" s="83"/>
      <c r="J39" s="83"/>
    </row>
    <row r="40" spans="1:10" x14ac:dyDescent="0.25">
      <c r="A40" s="202" t="s">
        <v>25</v>
      </c>
      <c r="B40" s="202"/>
      <c r="C40" s="202"/>
      <c r="D40" s="202"/>
      <c r="E40" s="202"/>
      <c r="F40" s="202"/>
      <c r="G40" s="202"/>
      <c r="H40" s="202"/>
      <c r="I40" s="202"/>
      <c r="J40" s="202"/>
    </row>
    <row r="41" spans="1:10" x14ac:dyDescent="0.25">
      <c r="A41" s="84"/>
      <c r="B41" s="85"/>
      <c r="C41" s="85"/>
      <c r="D41" s="85"/>
      <c r="E41" s="85"/>
      <c r="F41" s="86"/>
      <c r="G41" s="86"/>
      <c r="H41" s="87"/>
      <c r="I41" s="87"/>
      <c r="J41" s="87"/>
    </row>
    <row r="42" spans="1:10" ht="45" x14ac:dyDescent="0.25">
      <c r="A42" s="88"/>
      <c r="B42" s="89"/>
      <c r="C42" s="89"/>
      <c r="D42" s="90"/>
      <c r="E42" s="91"/>
      <c r="F42" s="59" t="s">
        <v>202</v>
      </c>
      <c r="G42" s="59" t="s">
        <v>200</v>
      </c>
      <c r="H42" s="59" t="s">
        <v>201</v>
      </c>
      <c r="I42" s="59" t="s">
        <v>52</v>
      </c>
      <c r="J42" s="59" t="s">
        <v>53</v>
      </c>
    </row>
    <row r="43" spans="1:10" ht="28.5" customHeight="1" x14ac:dyDescent="0.25">
      <c r="A43" s="182" t="s">
        <v>29</v>
      </c>
      <c r="B43" s="183"/>
      <c r="C43" s="183"/>
      <c r="D43" s="183"/>
      <c r="E43" s="184"/>
      <c r="F43" s="77">
        <v>0</v>
      </c>
      <c r="G43" s="77">
        <f>F46</f>
        <v>0</v>
      </c>
      <c r="H43" s="77">
        <f>G46</f>
        <v>0</v>
      </c>
      <c r="I43" s="77">
        <f>H46</f>
        <v>0</v>
      </c>
      <c r="J43" s="78">
        <f>I46</f>
        <v>0</v>
      </c>
    </row>
    <row r="44" spans="1:10" ht="30.75" customHeight="1" x14ac:dyDescent="0.25">
      <c r="A44" s="182" t="s">
        <v>32</v>
      </c>
      <c r="B44" s="183"/>
      <c r="C44" s="183"/>
      <c r="D44" s="183"/>
      <c r="E44" s="184"/>
      <c r="F44" s="77">
        <v>0</v>
      </c>
      <c r="G44" s="77">
        <v>0</v>
      </c>
      <c r="H44" s="77">
        <v>0</v>
      </c>
      <c r="I44" s="77">
        <v>0</v>
      </c>
      <c r="J44" s="78">
        <v>0</v>
      </c>
    </row>
    <row r="45" spans="1:10" ht="21" customHeight="1" x14ac:dyDescent="0.25">
      <c r="A45" s="182" t="s">
        <v>33</v>
      </c>
      <c r="B45" s="196"/>
      <c r="C45" s="196"/>
      <c r="D45" s="196"/>
      <c r="E45" s="197"/>
      <c r="F45" s="77">
        <v>0</v>
      </c>
      <c r="G45" s="77">
        <v>0</v>
      </c>
      <c r="H45" s="77">
        <v>0</v>
      </c>
      <c r="I45" s="77">
        <v>0</v>
      </c>
      <c r="J45" s="78">
        <v>0</v>
      </c>
    </row>
    <row r="46" spans="1:10" ht="17.25" customHeight="1" x14ac:dyDescent="0.25">
      <c r="A46" s="178" t="s">
        <v>30</v>
      </c>
      <c r="B46" s="179"/>
      <c r="C46" s="179"/>
      <c r="D46" s="179"/>
      <c r="E46" s="179"/>
      <c r="F46" s="92">
        <f>F43-F44+F45</f>
        <v>0</v>
      </c>
      <c r="G46" s="92">
        <f t="shared" ref="G46:J46" si="8">G43-G44+G45</f>
        <v>0</v>
      </c>
      <c r="H46" s="92">
        <f t="shared" si="8"/>
        <v>0</v>
      </c>
      <c r="I46" s="92">
        <f t="shared" si="8"/>
        <v>0</v>
      </c>
      <c r="J46" s="93">
        <f t="shared" si="8"/>
        <v>0</v>
      </c>
    </row>
  </sheetData>
  <mergeCells count="28">
    <mergeCell ref="A45:E45"/>
    <mergeCell ref="A46:E46"/>
    <mergeCell ref="A27:E27"/>
    <mergeCell ref="A3:J3"/>
    <mergeCell ref="A5:J5"/>
    <mergeCell ref="A35:E35"/>
    <mergeCell ref="A36:E36"/>
    <mergeCell ref="A40:J40"/>
    <mergeCell ref="A43:E43"/>
    <mergeCell ref="A44:E44"/>
    <mergeCell ref="A13:E13"/>
    <mergeCell ref="A9:J9"/>
    <mergeCell ref="A1:J1"/>
    <mergeCell ref="A28:E28"/>
    <mergeCell ref="A29:E29"/>
    <mergeCell ref="A31:J31"/>
    <mergeCell ref="A34:E34"/>
    <mergeCell ref="A7:J7"/>
    <mergeCell ref="A20:E20"/>
    <mergeCell ref="A21:E21"/>
    <mergeCell ref="A23:J23"/>
    <mergeCell ref="A26:E26"/>
    <mergeCell ref="A11:J11"/>
    <mergeCell ref="A15:E15"/>
    <mergeCell ref="A16:E16"/>
    <mergeCell ref="A17:E17"/>
    <mergeCell ref="A19:E19"/>
    <mergeCell ref="A14:E14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opLeftCell="A52" workbookViewId="0">
      <selection activeCell="H70" sqref="H70"/>
    </sheetView>
  </sheetViews>
  <sheetFormatPr defaultRowHeight="14.25" x14ac:dyDescent="0.2"/>
  <cols>
    <col min="1" max="1" width="7.42578125" style="21" bestFit="1" customWidth="1"/>
    <col min="2" max="2" width="8.42578125" style="21" bestFit="1" customWidth="1"/>
    <col min="3" max="3" width="5.42578125" style="45" bestFit="1" customWidth="1"/>
    <col min="4" max="4" width="7.28515625" style="21" customWidth="1"/>
    <col min="5" max="5" width="44.7109375" style="21" customWidth="1"/>
    <col min="6" max="8" width="25.28515625" style="21" customWidth="1"/>
    <col min="9" max="10" width="15.7109375" style="21" customWidth="1"/>
    <col min="11" max="16384" width="9.140625" style="21"/>
  </cols>
  <sheetData>
    <row r="1" spans="1:10" ht="15" x14ac:dyDescent="0.2">
      <c r="A1" s="211" t="s">
        <v>57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 ht="15" x14ac:dyDescent="0.2">
      <c r="A2" s="95"/>
      <c r="B2" s="95"/>
      <c r="C2" s="96"/>
      <c r="D2" s="95"/>
      <c r="E2" s="95"/>
      <c r="F2" s="95"/>
      <c r="G2" s="95"/>
      <c r="H2" s="97"/>
      <c r="I2" s="97"/>
    </row>
    <row r="3" spans="1:10" ht="18" customHeight="1" x14ac:dyDescent="0.2">
      <c r="A3" s="211" t="s">
        <v>118</v>
      </c>
      <c r="B3" s="211"/>
      <c r="C3" s="211"/>
      <c r="D3" s="211"/>
      <c r="E3" s="211"/>
      <c r="F3" s="211"/>
      <c r="G3" s="211"/>
      <c r="H3" s="211"/>
      <c r="I3" s="211"/>
      <c r="J3" s="211"/>
    </row>
    <row r="4" spans="1:10" ht="15" x14ac:dyDescent="0.2">
      <c r="A4" s="95"/>
      <c r="B4" s="95"/>
      <c r="C4" s="96"/>
      <c r="D4" s="95"/>
      <c r="E4" s="95"/>
      <c r="F4" s="95"/>
      <c r="G4" s="95"/>
      <c r="H4" s="97"/>
      <c r="I4" s="97"/>
    </row>
    <row r="5" spans="1:10" ht="15.75" customHeight="1" x14ac:dyDescent="0.2">
      <c r="A5" s="211" t="s">
        <v>119</v>
      </c>
      <c r="B5" s="211"/>
      <c r="C5" s="211"/>
      <c r="D5" s="211"/>
      <c r="E5" s="211"/>
      <c r="F5" s="211"/>
      <c r="G5" s="211"/>
      <c r="H5" s="211"/>
      <c r="I5" s="211"/>
      <c r="J5" s="211"/>
    </row>
    <row r="6" spans="1:10" ht="15" x14ac:dyDescent="0.2">
      <c r="A6" s="95"/>
      <c r="B6" s="95"/>
      <c r="C6" s="96"/>
      <c r="D6" s="95"/>
      <c r="E6" s="95"/>
      <c r="F6" s="95"/>
      <c r="G6" s="95"/>
      <c r="H6" s="97"/>
      <c r="I6" s="97"/>
    </row>
    <row r="7" spans="1:10" ht="45" x14ac:dyDescent="0.2">
      <c r="A7" s="208" t="s">
        <v>54</v>
      </c>
      <c r="B7" s="209"/>
      <c r="C7" s="209"/>
      <c r="D7" s="209"/>
      <c r="E7" s="210"/>
      <c r="F7" s="98" t="s">
        <v>202</v>
      </c>
      <c r="G7" s="98" t="s">
        <v>200</v>
      </c>
      <c r="H7" s="98" t="s">
        <v>201</v>
      </c>
      <c r="I7" s="98" t="s">
        <v>52</v>
      </c>
      <c r="J7" s="98" t="s">
        <v>53</v>
      </c>
    </row>
    <row r="8" spans="1:10" ht="16.5" customHeight="1" x14ac:dyDescent="0.2">
      <c r="A8" s="208">
        <v>1</v>
      </c>
      <c r="B8" s="209"/>
      <c r="C8" s="209"/>
      <c r="D8" s="209"/>
      <c r="E8" s="210"/>
      <c r="F8" s="99">
        <v>2</v>
      </c>
      <c r="G8" s="99">
        <v>3</v>
      </c>
      <c r="H8" s="99">
        <v>4</v>
      </c>
      <c r="I8" s="99" t="s">
        <v>55</v>
      </c>
      <c r="J8" s="99" t="s">
        <v>56</v>
      </c>
    </row>
    <row r="9" spans="1:10" ht="15" x14ac:dyDescent="0.25">
      <c r="A9" s="100"/>
      <c r="B9" s="100"/>
      <c r="C9" s="101"/>
      <c r="D9" s="100"/>
      <c r="E9" s="100" t="s">
        <v>120</v>
      </c>
      <c r="F9" s="102">
        <f>F10</f>
        <v>80688.28</v>
      </c>
      <c r="G9" s="102">
        <f>G10</f>
        <v>238979.34</v>
      </c>
      <c r="H9" s="102">
        <f t="shared" ref="H9" si="0">H10</f>
        <v>101518.79</v>
      </c>
      <c r="I9" s="37">
        <f>H9/F9*100</f>
        <v>125.81602929198638</v>
      </c>
      <c r="J9" s="37">
        <f>H9/G9*100</f>
        <v>42.480153305302451</v>
      </c>
    </row>
    <row r="10" spans="1:10" ht="15.75" customHeight="1" x14ac:dyDescent="0.25">
      <c r="A10" s="100">
        <v>6</v>
      </c>
      <c r="B10" s="100"/>
      <c r="C10" s="101"/>
      <c r="D10" s="100"/>
      <c r="E10" s="100" t="s">
        <v>3</v>
      </c>
      <c r="F10" s="102">
        <f>F20+F11+F14+F17</f>
        <v>80688.28</v>
      </c>
      <c r="G10" s="102">
        <f>G20+G11+G14+G17</f>
        <v>238979.34</v>
      </c>
      <c r="H10" s="102">
        <f>H20+H11+H14+H17</f>
        <v>101518.79</v>
      </c>
      <c r="I10" s="37">
        <f t="shared" ref="I10:I22" si="1">H10/F10*100</f>
        <v>125.81602929198638</v>
      </c>
      <c r="J10" s="37">
        <f t="shared" ref="J10:J21" si="2">H10/G10*100</f>
        <v>42.480153305302451</v>
      </c>
    </row>
    <row r="11" spans="1:10" s="22" customFormat="1" ht="28.5" x14ac:dyDescent="0.25">
      <c r="A11" s="103"/>
      <c r="B11" s="103">
        <v>63</v>
      </c>
      <c r="C11" s="104"/>
      <c r="D11" s="104"/>
      <c r="E11" s="105" t="s">
        <v>121</v>
      </c>
      <c r="F11" s="106">
        <f>F12</f>
        <v>97.2</v>
      </c>
      <c r="G11" s="106">
        <f t="shared" ref="G11:H12" si="3">G12</f>
        <v>360</v>
      </c>
      <c r="H11" s="106">
        <f t="shared" si="3"/>
        <v>0</v>
      </c>
      <c r="I11" s="37">
        <f t="shared" si="1"/>
        <v>0</v>
      </c>
      <c r="J11" s="37">
        <f t="shared" si="2"/>
        <v>0</v>
      </c>
    </row>
    <row r="12" spans="1:10" ht="28.5" x14ac:dyDescent="0.2">
      <c r="A12" s="107"/>
      <c r="B12" s="107"/>
      <c r="C12" s="108">
        <v>636</v>
      </c>
      <c r="D12" s="108"/>
      <c r="E12" s="105" t="s">
        <v>122</v>
      </c>
      <c r="F12" s="109">
        <f>F13</f>
        <v>97.2</v>
      </c>
      <c r="G12" s="109">
        <v>360</v>
      </c>
      <c r="H12" s="109">
        <f t="shared" si="3"/>
        <v>0</v>
      </c>
      <c r="I12" s="35">
        <f t="shared" si="1"/>
        <v>0</v>
      </c>
      <c r="J12" s="35">
        <f t="shared" si="2"/>
        <v>0</v>
      </c>
    </row>
    <row r="13" spans="1:10" ht="28.5" x14ac:dyDescent="0.2">
      <c r="A13" s="107"/>
      <c r="B13" s="107"/>
      <c r="C13" s="108"/>
      <c r="D13" s="108">
        <v>6361</v>
      </c>
      <c r="E13" s="105" t="s">
        <v>123</v>
      </c>
      <c r="F13" s="109">
        <v>97.2</v>
      </c>
      <c r="G13" s="109"/>
      <c r="H13" s="110"/>
      <c r="I13" s="35">
        <f t="shared" si="1"/>
        <v>0</v>
      </c>
      <c r="J13" s="35"/>
    </row>
    <row r="14" spans="1:10" s="22" customFormat="1" ht="45" x14ac:dyDescent="0.25">
      <c r="A14" s="111"/>
      <c r="B14" s="111">
        <v>65</v>
      </c>
      <c r="C14" s="112"/>
      <c r="D14" s="112"/>
      <c r="E14" s="113" t="s">
        <v>124</v>
      </c>
      <c r="F14" s="114">
        <f>F15</f>
        <v>14197.24</v>
      </c>
      <c r="G14" s="114">
        <f>G15</f>
        <v>30680</v>
      </c>
      <c r="H14" s="114">
        <f t="shared" ref="H14:H15" si="4">H15</f>
        <v>15128.09</v>
      </c>
      <c r="I14" s="37">
        <f t="shared" si="1"/>
        <v>106.55655606300942</v>
      </c>
      <c r="J14" s="37">
        <f t="shared" si="2"/>
        <v>49.30928943937419</v>
      </c>
    </row>
    <row r="15" spans="1:10" ht="15" x14ac:dyDescent="0.2">
      <c r="A15" s="115"/>
      <c r="B15" s="111"/>
      <c r="C15" s="116">
        <v>652</v>
      </c>
      <c r="D15" s="116"/>
      <c r="E15" s="117" t="s">
        <v>125</v>
      </c>
      <c r="F15" s="118">
        <f>F16</f>
        <v>14197.24</v>
      </c>
      <c r="G15" s="118">
        <v>30680</v>
      </c>
      <c r="H15" s="118">
        <f t="shared" si="4"/>
        <v>15128.09</v>
      </c>
      <c r="I15" s="35">
        <f t="shared" si="1"/>
        <v>106.55655606300942</v>
      </c>
      <c r="J15" s="35">
        <f t="shared" si="2"/>
        <v>49.30928943937419</v>
      </c>
    </row>
    <row r="16" spans="1:10" ht="15" x14ac:dyDescent="0.2">
      <c r="A16" s="115"/>
      <c r="B16" s="111"/>
      <c r="C16" s="116"/>
      <c r="D16" s="116">
        <v>6526</v>
      </c>
      <c r="E16" s="117" t="s">
        <v>126</v>
      </c>
      <c r="F16" s="118">
        <v>14197.24</v>
      </c>
      <c r="G16" s="118"/>
      <c r="H16" s="38">
        <v>15128.09</v>
      </c>
      <c r="I16" s="35">
        <f t="shared" si="1"/>
        <v>106.55655606300942</v>
      </c>
      <c r="J16" s="35"/>
    </row>
    <row r="17" spans="1:11" ht="15" x14ac:dyDescent="0.25">
      <c r="A17" s="115"/>
      <c r="B17" s="111">
        <v>66</v>
      </c>
      <c r="C17" s="112"/>
      <c r="D17" s="112"/>
      <c r="E17" s="119" t="s">
        <v>47</v>
      </c>
      <c r="F17" s="114">
        <f>F18</f>
        <v>0</v>
      </c>
      <c r="G17" s="114">
        <f>G18</f>
        <v>30</v>
      </c>
      <c r="H17" s="39">
        <f>H18</f>
        <v>0</v>
      </c>
      <c r="I17" s="37" t="e">
        <f t="shared" si="1"/>
        <v>#DIV/0!</v>
      </c>
      <c r="J17" s="37">
        <f t="shared" ref="J17:J18" si="5">H17/G17*100</f>
        <v>0</v>
      </c>
      <c r="K17" s="22"/>
    </row>
    <row r="18" spans="1:11" ht="15" x14ac:dyDescent="0.2">
      <c r="A18" s="115"/>
      <c r="B18" s="111"/>
      <c r="C18" s="116">
        <v>663</v>
      </c>
      <c r="D18" s="116"/>
      <c r="E18" s="117" t="s">
        <v>49</v>
      </c>
      <c r="F18" s="118">
        <f>F19</f>
        <v>0</v>
      </c>
      <c r="G18" s="118">
        <v>30</v>
      </c>
      <c r="H18" s="38">
        <f>H19</f>
        <v>0</v>
      </c>
      <c r="I18" s="35"/>
      <c r="J18" s="35">
        <f t="shared" si="5"/>
        <v>0</v>
      </c>
    </row>
    <row r="19" spans="1:11" ht="15" x14ac:dyDescent="0.2">
      <c r="A19" s="115"/>
      <c r="B19" s="111"/>
      <c r="C19" s="116"/>
      <c r="D19" s="116">
        <v>6631</v>
      </c>
      <c r="E19" s="117" t="s">
        <v>182</v>
      </c>
      <c r="F19" s="118"/>
      <c r="G19" s="118"/>
      <c r="H19" s="38"/>
      <c r="I19" s="35"/>
      <c r="J19" s="35"/>
    </row>
    <row r="20" spans="1:11" s="22" customFormat="1" ht="30" x14ac:dyDescent="0.25">
      <c r="A20" s="103"/>
      <c r="B20" s="103">
        <v>67</v>
      </c>
      <c r="C20" s="104"/>
      <c r="D20" s="104"/>
      <c r="E20" s="100" t="s">
        <v>127</v>
      </c>
      <c r="F20" s="102">
        <f>F21</f>
        <v>66393.84</v>
      </c>
      <c r="G20" s="102">
        <v>207909.34</v>
      </c>
      <c r="H20" s="102">
        <f>H21</f>
        <v>86390.7</v>
      </c>
      <c r="I20" s="37">
        <f t="shared" si="1"/>
        <v>130.11854714232524</v>
      </c>
      <c r="J20" s="37">
        <f t="shared" si="2"/>
        <v>41.552101507320451</v>
      </c>
    </row>
    <row r="21" spans="1:11" ht="28.5" x14ac:dyDescent="0.2">
      <c r="A21" s="107"/>
      <c r="B21" s="107"/>
      <c r="C21" s="108">
        <v>671</v>
      </c>
      <c r="D21" s="108"/>
      <c r="E21" s="120" t="s">
        <v>128</v>
      </c>
      <c r="F21" s="121">
        <f>F22+F23</f>
        <v>66393.84</v>
      </c>
      <c r="G21" s="121"/>
      <c r="H21" s="121">
        <f>H22+H23</f>
        <v>86390.7</v>
      </c>
      <c r="I21" s="35">
        <f t="shared" si="1"/>
        <v>130.11854714232524</v>
      </c>
      <c r="J21" s="35" t="e">
        <f t="shared" si="2"/>
        <v>#DIV/0!</v>
      </c>
    </row>
    <row r="22" spans="1:11" ht="28.5" x14ac:dyDescent="0.2">
      <c r="A22" s="107"/>
      <c r="B22" s="107"/>
      <c r="C22" s="108"/>
      <c r="D22" s="108">
        <v>6711</v>
      </c>
      <c r="E22" s="105" t="s">
        <v>129</v>
      </c>
      <c r="F22" s="121">
        <v>66393.84</v>
      </c>
      <c r="G22" s="121"/>
      <c r="H22" s="35">
        <v>85434.45</v>
      </c>
      <c r="I22" s="35">
        <f t="shared" si="1"/>
        <v>128.67827798482509</v>
      </c>
      <c r="J22" s="35"/>
    </row>
    <row r="23" spans="1:11" ht="30.75" customHeight="1" x14ac:dyDescent="0.2">
      <c r="A23" s="40"/>
      <c r="B23" s="40"/>
      <c r="C23" s="41"/>
      <c r="D23" s="128">
        <v>6712</v>
      </c>
      <c r="E23" s="105" t="s">
        <v>130</v>
      </c>
      <c r="F23" s="35"/>
      <c r="G23" s="35"/>
      <c r="H23" s="35">
        <v>956.25</v>
      </c>
      <c r="I23" s="35"/>
      <c r="J23" s="35"/>
    </row>
    <row r="24" spans="1:11" ht="15.75" customHeight="1" x14ac:dyDescent="0.2">
      <c r="F24" s="127"/>
      <c r="G24" s="127"/>
      <c r="H24" s="127"/>
    </row>
    <row r="25" spans="1:11" ht="15.75" customHeight="1" x14ac:dyDescent="0.2">
      <c r="F25" s="127"/>
      <c r="G25" s="127"/>
      <c r="H25" s="127"/>
    </row>
    <row r="26" spans="1:11" ht="15.75" customHeight="1" x14ac:dyDescent="0.2">
      <c r="F26" s="127"/>
      <c r="G26" s="127"/>
      <c r="H26" s="127"/>
    </row>
    <row r="27" spans="1:11" ht="45" x14ac:dyDescent="0.2">
      <c r="A27" s="208" t="s">
        <v>54</v>
      </c>
      <c r="B27" s="209"/>
      <c r="C27" s="209"/>
      <c r="D27" s="209"/>
      <c r="E27" s="210"/>
      <c r="F27" s="98" t="s">
        <v>202</v>
      </c>
      <c r="G27" s="98" t="s">
        <v>200</v>
      </c>
      <c r="H27" s="98" t="s">
        <v>201</v>
      </c>
      <c r="I27" s="98" t="s">
        <v>52</v>
      </c>
      <c r="J27" s="98" t="s">
        <v>53</v>
      </c>
    </row>
    <row r="28" spans="1:11" ht="12.75" customHeight="1" x14ac:dyDescent="0.2">
      <c r="A28" s="208">
        <v>1</v>
      </c>
      <c r="B28" s="209"/>
      <c r="C28" s="209"/>
      <c r="D28" s="209"/>
      <c r="E28" s="210"/>
      <c r="F28" s="99">
        <v>2</v>
      </c>
      <c r="G28" s="99">
        <v>3</v>
      </c>
      <c r="H28" s="99">
        <v>4</v>
      </c>
      <c r="I28" s="99" t="s">
        <v>55</v>
      </c>
      <c r="J28" s="99" t="s">
        <v>56</v>
      </c>
    </row>
    <row r="29" spans="1:11" ht="15" x14ac:dyDescent="0.25">
      <c r="A29" s="100"/>
      <c r="B29" s="100"/>
      <c r="C29" s="101"/>
      <c r="D29" s="100"/>
      <c r="E29" s="100" t="s">
        <v>7</v>
      </c>
      <c r="F29" s="102">
        <f>F30+F70</f>
        <v>79491.02</v>
      </c>
      <c r="G29" s="102">
        <f>G30+G70</f>
        <v>230300</v>
      </c>
      <c r="H29" s="102">
        <f>H30+H70</f>
        <v>102661</v>
      </c>
      <c r="I29" s="35">
        <f>H29/F29*100</f>
        <v>129.14792136268977</v>
      </c>
      <c r="J29" s="35">
        <f>H29/G29*100</f>
        <v>44.577073382544505</v>
      </c>
    </row>
    <row r="30" spans="1:11" ht="15" x14ac:dyDescent="0.25">
      <c r="A30" s="100">
        <v>3</v>
      </c>
      <c r="B30" s="100"/>
      <c r="C30" s="101"/>
      <c r="D30" s="100"/>
      <c r="E30" s="100" t="s">
        <v>4</v>
      </c>
      <c r="F30" s="102">
        <f>F31+F38+F66</f>
        <v>79491.02</v>
      </c>
      <c r="G30" s="102">
        <f>G31+G38+G66</f>
        <v>228300</v>
      </c>
      <c r="H30" s="102">
        <f>H31+H38+H66</f>
        <v>101704.75</v>
      </c>
      <c r="I30" s="35">
        <f t="shared" ref="I30:I68" si="6">H30/F30*100</f>
        <v>127.94495529180527</v>
      </c>
      <c r="J30" s="35">
        <f t="shared" ref="J30:J71" si="7">H30/G30*100</f>
        <v>44.54872974156811</v>
      </c>
    </row>
    <row r="31" spans="1:11" s="22" customFormat="1" ht="15" x14ac:dyDescent="0.25">
      <c r="A31" s="100"/>
      <c r="B31" s="100">
        <v>31</v>
      </c>
      <c r="C31" s="101"/>
      <c r="D31" s="101"/>
      <c r="E31" s="100" t="s">
        <v>5</v>
      </c>
      <c r="F31" s="102">
        <f>F32+F36+F34</f>
        <v>61856.100000000006</v>
      </c>
      <c r="G31" s="102">
        <v>180060</v>
      </c>
      <c r="H31" s="102">
        <f t="shared" ref="H31" si="8">H32+H36+H34</f>
        <v>83625.2</v>
      </c>
      <c r="I31" s="35">
        <f t="shared" si="6"/>
        <v>135.19313374105383</v>
      </c>
      <c r="J31" s="35">
        <f t="shared" si="7"/>
        <v>46.44296345662557</v>
      </c>
    </row>
    <row r="32" spans="1:11" x14ac:dyDescent="0.2">
      <c r="A32" s="107"/>
      <c r="B32" s="107"/>
      <c r="C32" s="108">
        <v>311</v>
      </c>
      <c r="D32" s="108"/>
      <c r="E32" s="108" t="s">
        <v>131</v>
      </c>
      <c r="F32" s="121">
        <f>F33</f>
        <v>51292.83</v>
      </c>
      <c r="G32" s="121"/>
      <c r="H32" s="121">
        <f t="shared" ref="H32" si="9">H33</f>
        <v>69377.84</v>
      </c>
      <c r="I32" s="35">
        <f t="shared" si="6"/>
        <v>135.25835872187204</v>
      </c>
      <c r="J32" s="35"/>
    </row>
    <row r="33" spans="1:10" x14ac:dyDescent="0.2">
      <c r="A33" s="107"/>
      <c r="B33" s="107"/>
      <c r="C33" s="108"/>
      <c r="D33" s="108">
        <v>3111</v>
      </c>
      <c r="E33" s="108" t="s">
        <v>73</v>
      </c>
      <c r="F33" s="121">
        <v>51292.83</v>
      </c>
      <c r="G33" s="121"/>
      <c r="H33" s="35">
        <v>69377.84</v>
      </c>
      <c r="I33" s="35">
        <f t="shared" si="6"/>
        <v>135.25835872187204</v>
      </c>
      <c r="J33" s="35"/>
    </row>
    <row r="34" spans="1:10" x14ac:dyDescent="0.2">
      <c r="A34" s="107"/>
      <c r="B34" s="107"/>
      <c r="C34" s="108">
        <v>312</v>
      </c>
      <c r="D34" s="108"/>
      <c r="E34" s="108" t="s">
        <v>74</v>
      </c>
      <c r="F34" s="121">
        <f>F35</f>
        <v>2100</v>
      </c>
      <c r="G34" s="121"/>
      <c r="H34" s="35">
        <f>H35</f>
        <v>2800</v>
      </c>
      <c r="I34" s="35">
        <f t="shared" si="6"/>
        <v>133.33333333333331</v>
      </c>
      <c r="J34" s="35"/>
    </row>
    <row r="35" spans="1:10" x14ac:dyDescent="0.2">
      <c r="A35" s="107"/>
      <c r="B35" s="107"/>
      <c r="C35" s="108"/>
      <c r="D35" s="108">
        <v>3121</v>
      </c>
      <c r="E35" s="108" t="s">
        <v>74</v>
      </c>
      <c r="F35" s="121">
        <v>2100</v>
      </c>
      <c r="G35" s="121"/>
      <c r="H35" s="35">
        <v>2800</v>
      </c>
      <c r="I35" s="35">
        <f t="shared" si="6"/>
        <v>133.33333333333331</v>
      </c>
      <c r="J35" s="35"/>
    </row>
    <row r="36" spans="1:10" x14ac:dyDescent="0.2">
      <c r="A36" s="107"/>
      <c r="B36" s="107"/>
      <c r="C36" s="108">
        <v>313</v>
      </c>
      <c r="D36" s="108"/>
      <c r="E36" s="108" t="s">
        <v>132</v>
      </c>
      <c r="F36" s="121">
        <f>F37</f>
        <v>8463.27</v>
      </c>
      <c r="G36" s="121"/>
      <c r="H36" s="121">
        <f>H37</f>
        <v>11447.36</v>
      </c>
      <c r="I36" s="35">
        <f t="shared" si="6"/>
        <v>135.25930284629936</v>
      </c>
      <c r="J36" s="35"/>
    </row>
    <row r="37" spans="1:10" x14ac:dyDescent="0.2">
      <c r="A37" s="107"/>
      <c r="B37" s="107"/>
      <c r="C37" s="108"/>
      <c r="D37" s="108">
        <v>3132</v>
      </c>
      <c r="E37" s="108" t="s">
        <v>133</v>
      </c>
      <c r="F37" s="121">
        <v>8463.27</v>
      </c>
      <c r="G37" s="121"/>
      <c r="H37" s="35">
        <v>11447.36</v>
      </c>
      <c r="I37" s="35">
        <f t="shared" si="6"/>
        <v>135.25930284629936</v>
      </c>
      <c r="J37" s="35"/>
    </row>
    <row r="38" spans="1:10" ht="15" x14ac:dyDescent="0.25">
      <c r="A38" s="107"/>
      <c r="B38" s="103">
        <v>32</v>
      </c>
      <c r="C38" s="104"/>
      <c r="D38" s="104"/>
      <c r="E38" s="122" t="s">
        <v>12</v>
      </c>
      <c r="F38" s="102">
        <f>F39+F44+F51+F60</f>
        <v>17294.03</v>
      </c>
      <c r="G38" s="102">
        <v>47480</v>
      </c>
      <c r="H38" s="102">
        <f>H39+H44+H51+H60</f>
        <v>17718.449999999997</v>
      </c>
      <c r="I38" s="35">
        <f t="shared" si="6"/>
        <v>102.45414168935754</v>
      </c>
      <c r="J38" s="35">
        <f t="shared" si="7"/>
        <v>37.317712721145739</v>
      </c>
    </row>
    <row r="39" spans="1:10" ht="15" x14ac:dyDescent="0.2">
      <c r="A39" s="107"/>
      <c r="B39" s="103"/>
      <c r="C39" s="108">
        <v>321</v>
      </c>
      <c r="D39" s="108"/>
      <c r="E39" s="108" t="s">
        <v>134</v>
      </c>
      <c r="F39" s="121">
        <f>F41+F42+F43+F40</f>
        <v>2850.7999999999997</v>
      </c>
      <c r="G39" s="121"/>
      <c r="H39" s="121">
        <f t="shared" ref="H39" si="10">H41+H42+H43+H40</f>
        <v>2375.79</v>
      </c>
      <c r="I39" s="35">
        <f t="shared" si="6"/>
        <v>83.337659604321601</v>
      </c>
      <c r="J39" s="35"/>
    </row>
    <row r="40" spans="1:10" ht="15" x14ac:dyDescent="0.2">
      <c r="A40" s="107"/>
      <c r="B40" s="103"/>
      <c r="C40" s="108"/>
      <c r="D40" s="108">
        <v>3211</v>
      </c>
      <c r="E40" s="108" t="s">
        <v>150</v>
      </c>
      <c r="F40" s="121">
        <v>304.2</v>
      </c>
      <c r="G40" s="121"/>
      <c r="H40" s="121">
        <v>130.94999999999999</v>
      </c>
      <c r="I40" s="35"/>
      <c r="J40" s="35"/>
    </row>
    <row r="41" spans="1:10" x14ac:dyDescent="0.2">
      <c r="A41" s="107"/>
      <c r="B41" s="107"/>
      <c r="C41" s="108"/>
      <c r="D41" s="108">
        <v>3212</v>
      </c>
      <c r="E41" s="108" t="s">
        <v>79</v>
      </c>
      <c r="F41" s="121">
        <v>2341.2199999999998</v>
      </c>
      <c r="G41" s="121"/>
      <c r="H41" s="35">
        <v>2006.94</v>
      </c>
      <c r="I41" s="35">
        <f t="shared" si="6"/>
        <v>85.72197401354849</v>
      </c>
      <c r="J41" s="35"/>
    </row>
    <row r="42" spans="1:10" x14ac:dyDescent="0.2">
      <c r="A42" s="107"/>
      <c r="B42" s="107"/>
      <c r="C42" s="108"/>
      <c r="D42" s="108">
        <v>3213</v>
      </c>
      <c r="E42" s="108" t="s">
        <v>81</v>
      </c>
      <c r="F42" s="121">
        <v>45</v>
      </c>
      <c r="G42" s="121"/>
      <c r="H42" s="35">
        <v>84</v>
      </c>
      <c r="I42" s="35">
        <f t="shared" si="6"/>
        <v>186.66666666666666</v>
      </c>
      <c r="J42" s="35"/>
    </row>
    <row r="43" spans="1:10" ht="28.5" x14ac:dyDescent="0.2">
      <c r="A43" s="107"/>
      <c r="B43" s="107"/>
      <c r="C43" s="108"/>
      <c r="D43" s="108">
        <v>3214</v>
      </c>
      <c r="E43" s="105" t="s">
        <v>83</v>
      </c>
      <c r="F43" s="121">
        <v>160.38</v>
      </c>
      <c r="G43" s="121"/>
      <c r="H43" s="35">
        <v>153.9</v>
      </c>
      <c r="I43" s="35">
        <f t="shared" si="6"/>
        <v>95.959595959595973</v>
      </c>
      <c r="J43" s="35"/>
    </row>
    <row r="44" spans="1:10" x14ac:dyDescent="0.2">
      <c r="A44" s="107"/>
      <c r="B44" s="107"/>
      <c r="C44" s="108">
        <v>322</v>
      </c>
      <c r="D44" s="108"/>
      <c r="E44" s="108" t="s">
        <v>135</v>
      </c>
      <c r="F44" s="121">
        <f>F45+F46+F47+F48+F49+F50</f>
        <v>11136.449999999999</v>
      </c>
      <c r="G44" s="121"/>
      <c r="H44" s="121">
        <f t="shared" ref="H44" si="11">H45+H46+H47+H48+H49+H50</f>
        <v>10823.38</v>
      </c>
      <c r="I44" s="35">
        <f t="shared" si="6"/>
        <v>97.188780984963799</v>
      </c>
      <c r="J44" s="35"/>
    </row>
    <row r="45" spans="1:10" x14ac:dyDescent="0.2">
      <c r="A45" s="107"/>
      <c r="B45" s="107"/>
      <c r="C45" s="108"/>
      <c r="D45" s="108">
        <v>3221</v>
      </c>
      <c r="E45" s="108" t="s">
        <v>85</v>
      </c>
      <c r="F45" s="121">
        <v>1661.75</v>
      </c>
      <c r="G45" s="121"/>
      <c r="H45" s="35">
        <v>1648.49</v>
      </c>
      <c r="I45" s="35">
        <f t="shared" si="6"/>
        <v>99.202046035805623</v>
      </c>
      <c r="J45" s="35"/>
    </row>
    <row r="46" spans="1:10" x14ac:dyDescent="0.2">
      <c r="A46" s="107"/>
      <c r="B46" s="107"/>
      <c r="C46" s="108"/>
      <c r="D46" s="108">
        <v>3222</v>
      </c>
      <c r="E46" s="108" t="s">
        <v>87</v>
      </c>
      <c r="F46" s="121">
        <v>6279.58</v>
      </c>
      <c r="G46" s="121"/>
      <c r="H46" s="35">
        <v>5400.61</v>
      </c>
      <c r="I46" s="35">
        <f t="shared" si="6"/>
        <v>86.002726296981649</v>
      </c>
      <c r="J46" s="35"/>
    </row>
    <row r="47" spans="1:10" x14ac:dyDescent="0.2">
      <c r="A47" s="107"/>
      <c r="B47" s="107"/>
      <c r="C47" s="108"/>
      <c r="D47" s="108">
        <v>3223</v>
      </c>
      <c r="E47" s="108" t="s">
        <v>89</v>
      </c>
      <c r="F47" s="121">
        <v>2696.99</v>
      </c>
      <c r="G47" s="121"/>
      <c r="H47" s="35">
        <v>2679.28</v>
      </c>
      <c r="I47" s="35">
        <f t="shared" si="6"/>
        <v>99.34334202203199</v>
      </c>
      <c r="J47" s="35"/>
    </row>
    <row r="48" spans="1:10" x14ac:dyDescent="0.2">
      <c r="A48" s="107"/>
      <c r="B48" s="107"/>
      <c r="C48" s="108"/>
      <c r="D48" s="108">
        <v>3224</v>
      </c>
      <c r="E48" s="108" t="s">
        <v>90</v>
      </c>
      <c r="F48" s="121"/>
      <c r="G48" s="121"/>
      <c r="H48" s="35">
        <v>34.200000000000003</v>
      </c>
      <c r="I48" s="35"/>
      <c r="J48" s="35"/>
    </row>
    <row r="49" spans="1:10" x14ac:dyDescent="0.2">
      <c r="A49" s="107"/>
      <c r="B49" s="107"/>
      <c r="C49" s="108"/>
      <c r="D49" s="108">
        <v>3225</v>
      </c>
      <c r="E49" s="108" t="s">
        <v>92</v>
      </c>
      <c r="F49" s="121">
        <v>498.13</v>
      </c>
      <c r="G49" s="121"/>
      <c r="H49" s="35">
        <v>1052.72</v>
      </c>
      <c r="I49" s="35">
        <f t="shared" si="6"/>
        <v>211.33439062092228</v>
      </c>
      <c r="J49" s="35"/>
    </row>
    <row r="50" spans="1:10" x14ac:dyDescent="0.2">
      <c r="A50" s="107"/>
      <c r="B50" s="107"/>
      <c r="C50" s="108"/>
      <c r="D50" s="108">
        <v>3227</v>
      </c>
      <c r="E50" s="108" t="s">
        <v>93</v>
      </c>
      <c r="F50" s="121"/>
      <c r="G50" s="121"/>
      <c r="H50" s="35">
        <v>8.08</v>
      </c>
      <c r="I50" s="35"/>
      <c r="J50" s="35"/>
    </row>
    <row r="51" spans="1:10" x14ac:dyDescent="0.2">
      <c r="A51" s="107"/>
      <c r="B51" s="107"/>
      <c r="C51" s="108">
        <v>323</v>
      </c>
      <c r="D51" s="108"/>
      <c r="E51" s="108" t="s">
        <v>136</v>
      </c>
      <c r="F51" s="121">
        <f>F52+F53+F55+F57+F58+F54+F56+F59</f>
        <v>2902.13</v>
      </c>
      <c r="G51" s="121"/>
      <c r="H51" s="121">
        <f>H52+H53+H55+H57+H58+H59+H54+H56</f>
        <v>4084.34</v>
      </c>
      <c r="I51" s="35">
        <f t="shared" si="6"/>
        <v>140.73594222174748</v>
      </c>
      <c r="J51" s="35"/>
    </row>
    <row r="52" spans="1:10" x14ac:dyDescent="0.2">
      <c r="A52" s="107"/>
      <c r="B52" s="107"/>
      <c r="C52" s="108"/>
      <c r="D52" s="108">
        <v>3231</v>
      </c>
      <c r="E52" s="108" t="s">
        <v>95</v>
      </c>
      <c r="F52" s="121">
        <v>217.71</v>
      </c>
      <c r="G52" s="121"/>
      <c r="H52" s="35">
        <v>248.51</v>
      </c>
      <c r="I52" s="35">
        <f t="shared" si="6"/>
        <v>114.14726011666896</v>
      </c>
      <c r="J52" s="35"/>
    </row>
    <row r="53" spans="1:10" x14ac:dyDescent="0.2">
      <c r="A53" s="107"/>
      <c r="B53" s="107"/>
      <c r="C53" s="108"/>
      <c r="D53" s="108">
        <v>3232</v>
      </c>
      <c r="E53" s="108" t="s">
        <v>97</v>
      </c>
      <c r="F53" s="121">
        <v>986.56</v>
      </c>
      <c r="G53" s="121"/>
      <c r="H53" s="35">
        <v>1472.02</v>
      </c>
      <c r="I53" s="35">
        <f t="shared" si="6"/>
        <v>149.20734674018814</v>
      </c>
      <c r="J53" s="35"/>
    </row>
    <row r="54" spans="1:10" x14ac:dyDescent="0.2">
      <c r="A54" s="107"/>
      <c r="B54" s="107"/>
      <c r="C54" s="108"/>
      <c r="D54" s="108">
        <v>3233</v>
      </c>
      <c r="E54" s="108" t="s">
        <v>137</v>
      </c>
      <c r="F54" s="121"/>
      <c r="G54" s="121"/>
      <c r="H54" s="35"/>
      <c r="I54" s="35"/>
      <c r="J54" s="35"/>
    </row>
    <row r="55" spans="1:10" x14ac:dyDescent="0.2">
      <c r="A55" s="107"/>
      <c r="B55" s="107"/>
      <c r="C55" s="108"/>
      <c r="D55" s="108">
        <v>3234</v>
      </c>
      <c r="E55" s="108" t="s">
        <v>99</v>
      </c>
      <c r="F55" s="121">
        <v>922.34</v>
      </c>
      <c r="G55" s="121"/>
      <c r="H55" s="35">
        <v>1053.19</v>
      </c>
      <c r="I55" s="35">
        <f t="shared" si="6"/>
        <v>114.18674241602879</v>
      </c>
      <c r="J55" s="35"/>
    </row>
    <row r="56" spans="1:10" x14ac:dyDescent="0.2">
      <c r="A56" s="107"/>
      <c r="B56" s="107"/>
      <c r="C56" s="108"/>
      <c r="D56" s="108">
        <v>3235</v>
      </c>
      <c r="E56" s="108" t="s">
        <v>141</v>
      </c>
      <c r="F56" s="121">
        <v>50</v>
      </c>
      <c r="G56" s="121"/>
      <c r="H56" s="35">
        <v>150</v>
      </c>
      <c r="I56" s="35">
        <f t="shared" si="6"/>
        <v>300</v>
      </c>
      <c r="J56" s="35"/>
    </row>
    <row r="57" spans="1:10" x14ac:dyDescent="0.2">
      <c r="A57" s="107"/>
      <c r="B57" s="107"/>
      <c r="C57" s="108"/>
      <c r="D57" s="108">
        <v>3236</v>
      </c>
      <c r="E57" s="108" t="s">
        <v>101</v>
      </c>
      <c r="F57" s="121">
        <v>725.52</v>
      </c>
      <c r="G57" s="121"/>
      <c r="H57" s="35">
        <v>1059.5</v>
      </c>
      <c r="I57" s="35">
        <f t="shared" si="6"/>
        <v>146.03318998787077</v>
      </c>
      <c r="J57" s="35"/>
    </row>
    <row r="58" spans="1:10" x14ac:dyDescent="0.2">
      <c r="A58" s="107"/>
      <c r="B58" s="107"/>
      <c r="C58" s="108"/>
      <c r="D58" s="108">
        <v>3238</v>
      </c>
      <c r="E58" s="108" t="s">
        <v>205</v>
      </c>
      <c r="F58" s="121"/>
      <c r="G58" s="121"/>
      <c r="H58" s="35">
        <v>73.13</v>
      </c>
      <c r="I58" s="35"/>
      <c r="J58" s="35"/>
    </row>
    <row r="59" spans="1:10" x14ac:dyDescent="0.2">
      <c r="A59" s="107"/>
      <c r="B59" s="107"/>
      <c r="C59" s="108"/>
      <c r="D59" s="108">
        <v>3239</v>
      </c>
      <c r="E59" s="108" t="s">
        <v>102</v>
      </c>
      <c r="F59" s="121"/>
      <c r="G59" s="121"/>
      <c r="H59" s="35">
        <v>27.99</v>
      </c>
      <c r="I59" s="35"/>
      <c r="J59" s="35"/>
    </row>
    <row r="60" spans="1:10" x14ac:dyDescent="0.2">
      <c r="A60" s="107"/>
      <c r="B60" s="107"/>
      <c r="C60" s="108">
        <v>329</v>
      </c>
      <c r="D60" s="108"/>
      <c r="E60" s="108" t="s">
        <v>106</v>
      </c>
      <c r="F60" s="121">
        <f>F62+F64+F63+F61</f>
        <v>404.65</v>
      </c>
      <c r="G60" s="121"/>
      <c r="H60" s="121">
        <f>H62+H64+H63+H65+H61</f>
        <v>434.94</v>
      </c>
      <c r="I60" s="35">
        <f t="shared" si="6"/>
        <v>107.48548128011863</v>
      </c>
      <c r="J60" s="35"/>
    </row>
    <row r="61" spans="1:10" x14ac:dyDescent="0.2">
      <c r="A61" s="107"/>
      <c r="B61" s="107"/>
      <c r="C61" s="108"/>
      <c r="D61" s="108">
        <v>3292</v>
      </c>
      <c r="E61" s="108" t="s">
        <v>153</v>
      </c>
      <c r="F61" s="121">
        <v>320.94</v>
      </c>
      <c r="G61" s="121"/>
      <c r="H61" s="121">
        <v>320.94</v>
      </c>
      <c r="I61" s="35">
        <f t="shared" si="6"/>
        <v>100</v>
      </c>
      <c r="J61" s="35"/>
    </row>
    <row r="62" spans="1:10" x14ac:dyDescent="0.2">
      <c r="A62" s="107"/>
      <c r="B62" s="107"/>
      <c r="C62" s="108"/>
      <c r="D62" s="108">
        <v>3293</v>
      </c>
      <c r="E62" s="108" t="s">
        <v>103</v>
      </c>
      <c r="F62" s="121">
        <v>83.71</v>
      </c>
      <c r="G62" s="121"/>
      <c r="H62" s="35">
        <v>114</v>
      </c>
      <c r="I62" s="35">
        <f t="shared" si="6"/>
        <v>136.18444630271176</v>
      </c>
      <c r="J62" s="35"/>
    </row>
    <row r="63" spans="1:10" x14ac:dyDescent="0.2">
      <c r="A63" s="107"/>
      <c r="B63" s="107"/>
      <c r="C63" s="108"/>
      <c r="D63" s="108">
        <v>3294</v>
      </c>
      <c r="E63" s="108" t="s">
        <v>104</v>
      </c>
      <c r="F63" s="121"/>
      <c r="G63" s="121"/>
      <c r="H63" s="35"/>
      <c r="I63" s="35"/>
      <c r="J63" s="35"/>
    </row>
    <row r="64" spans="1:10" x14ac:dyDescent="0.2">
      <c r="A64" s="107"/>
      <c r="B64" s="107"/>
      <c r="C64" s="108"/>
      <c r="D64" s="108">
        <v>3295</v>
      </c>
      <c r="E64" s="108" t="s">
        <v>105</v>
      </c>
      <c r="F64" s="121"/>
      <c r="G64" s="121"/>
      <c r="H64" s="35"/>
      <c r="I64" s="35"/>
      <c r="J64" s="35"/>
    </row>
    <row r="65" spans="1:10" x14ac:dyDescent="0.2">
      <c r="A65" s="107"/>
      <c r="B65" s="107"/>
      <c r="C65" s="108"/>
      <c r="D65" s="108">
        <v>3299</v>
      </c>
      <c r="E65" s="108" t="s">
        <v>106</v>
      </c>
      <c r="F65" s="121"/>
      <c r="G65" s="121"/>
      <c r="H65" s="35"/>
      <c r="I65" s="35"/>
      <c r="J65" s="35"/>
    </row>
    <row r="66" spans="1:10" s="22" customFormat="1" ht="15" x14ac:dyDescent="0.25">
      <c r="A66" s="100"/>
      <c r="B66" s="100">
        <v>34</v>
      </c>
      <c r="C66" s="104"/>
      <c r="D66" s="104"/>
      <c r="E66" s="103" t="s">
        <v>39</v>
      </c>
      <c r="F66" s="102">
        <f>F67</f>
        <v>340.89</v>
      </c>
      <c r="G66" s="102">
        <v>760</v>
      </c>
      <c r="H66" s="102">
        <f>H67</f>
        <v>361.1</v>
      </c>
      <c r="I66" s="35">
        <f t="shared" si="6"/>
        <v>105.92859866819208</v>
      </c>
      <c r="J66" s="35">
        <f t="shared" si="7"/>
        <v>47.51315789473685</v>
      </c>
    </row>
    <row r="67" spans="1:10" x14ac:dyDescent="0.2">
      <c r="A67" s="123"/>
      <c r="B67" s="123"/>
      <c r="C67" s="108">
        <v>343</v>
      </c>
      <c r="D67" s="108"/>
      <c r="E67" s="108" t="s">
        <v>138</v>
      </c>
      <c r="F67" s="121">
        <f>F68</f>
        <v>340.89</v>
      </c>
      <c r="G67" s="121"/>
      <c r="H67" s="121">
        <f>H68+H69</f>
        <v>361.1</v>
      </c>
      <c r="I67" s="35">
        <f t="shared" si="6"/>
        <v>105.92859866819208</v>
      </c>
      <c r="J67" s="35"/>
    </row>
    <row r="68" spans="1:10" x14ac:dyDescent="0.2">
      <c r="A68" s="123"/>
      <c r="B68" s="123"/>
      <c r="C68" s="108"/>
      <c r="D68" s="108">
        <v>3431</v>
      </c>
      <c r="E68" s="108" t="s">
        <v>107</v>
      </c>
      <c r="F68" s="121">
        <v>340.89</v>
      </c>
      <c r="G68" s="121"/>
      <c r="H68" s="35">
        <v>361.1</v>
      </c>
      <c r="I68" s="35">
        <f t="shared" si="6"/>
        <v>105.92859866819208</v>
      </c>
      <c r="J68" s="35"/>
    </row>
    <row r="69" spans="1:10" x14ac:dyDescent="0.2">
      <c r="A69" s="123"/>
      <c r="B69" s="123"/>
      <c r="C69" s="108"/>
      <c r="D69" s="108">
        <v>3433</v>
      </c>
      <c r="E69" s="108" t="s">
        <v>184</v>
      </c>
      <c r="F69" s="121"/>
      <c r="G69" s="121"/>
      <c r="H69" s="35"/>
      <c r="I69" s="35"/>
      <c r="J69" s="35"/>
    </row>
    <row r="70" spans="1:10" s="22" customFormat="1" ht="15" x14ac:dyDescent="0.25">
      <c r="A70" s="124">
        <v>4</v>
      </c>
      <c r="B70" s="124"/>
      <c r="C70" s="125"/>
      <c r="D70" s="125"/>
      <c r="E70" s="126" t="s">
        <v>139</v>
      </c>
      <c r="F70" s="37">
        <f>F71</f>
        <v>0</v>
      </c>
      <c r="G70" s="37">
        <f>G71</f>
        <v>2000</v>
      </c>
      <c r="H70" s="37">
        <f t="shared" ref="H70:H71" si="12">H71</f>
        <v>956.25</v>
      </c>
      <c r="I70" s="35"/>
      <c r="J70" s="35">
        <f t="shared" si="7"/>
        <v>47.8125</v>
      </c>
    </row>
    <row r="71" spans="1:10" s="22" customFormat="1" ht="30" x14ac:dyDescent="0.25">
      <c r="A71" s="124"/>
      <c r="B71" s="124">
        <v>42</v>
      </c>
      <c r="C71" s="125"/>
      <c r="D71" s="125"/>
      <c r="E71" s="100" t="s">
        <v>109</v>
      </c>
      <c r="F71" s="37">
        <f>F72</f>
        <v>0</v>
      </c>
      <c r="G71" s="37">
        <v>2000</v>
      </c>
      <c r="H71" s="37">
        <f t="shared" si="12"/>
        <v>956.25</v>
      </c>
      <c r="I71" s="35"/>
      <c r="J71" s="35">
        <f t="shared" si="7"/>
        <v>47.8125</v>
      </c>
    </row>
    <row r="72" spans="1:10" x14ac:dyDescent="0.2">
      <c r="A72" s="40"/>
      <c r="B72" s="40"/>
      <c r="C72" s="41">
        <v>422</v>
      </c>
      <c r="D72" s="41"/>
      <c r="E72" s="41" t="s">
        <v>140</v>
      </c>
      <c r="F72" s="35">
        <f>F74+F75</f>
        <v>0</v>
      </c>
      <c r="G72" s="35"/>
      <c r="H72" s="35">
        <f>H74+H75+H73</f>
        <v>956.25</v>
      </c>
      <c r="I72" s="35"/>
      <c r="J72" s="35"/>
    </row>
    <row r="73" spans="1:10" x14ac:dyDescent="0.2">
      <c r="A73" s="40"/>
      <c r="B73" s="40"/>
      <c r="C73" s="41"/>
      <c r="D73" s="41">
        <v>4221</v>
      </c>
      <c r="E73" s="41" t="s">
        <v>110</v>
      </c>
      <c r="F73" s="35"/>
      <c r="G73" s="35"/>
      <c r="H73" s="35"/>
      <c r="I73" s="35"/>
      <c r="J73" s="35"/>
    </row>
    <row r="74" spans="1:10" x14ac:dyDescent="0.2">
      <c r="A74" s="40"/>
      <c r="B74" s="40"/>
      <c r="C74" s="41"/>
      <c r="D74" s="41">
        <v>4223</v>
      </c>
      <c r="E74" s="41" t="s">
        <v>183</v>
      </c>
      <c r="F74" s="35"/>
      <c r="G74" s="35"/>
      <c r="H74" s="35">
        <v>956.25</v>
      </c>
      <c r="I74" s="35"/>
      <c r="J74" s="35"/>
    </row>
    <row r="75" spans="1:10" x14ac:dyDescent="0.2">
      <c r="A75" s="40"/>
      <c r="B75" s="40"/>
      <c r="C75" s="41"/>
      <c r="D75" s="41"/>
      <c r="E75" s="41"/>
      <c r="F75" s="35"/>
      <c r="G75" s="35"/>
      <c r="H75" s="35"/>
      <c r="I75" s="35"/>
      <c r="J75" s="35"/>
    </row>
    <row r="76" spans="1:10" x14ac:dyDescent="0.2">
      <c r="D76" s="45"/>
    </row>
  </sheetData>
  <mergeCells count="7">
    <mergeCell ref="A27:E27"/>
    <mergeCell ref="A28:E28"/>
    <mergeCell ref="A1:J1"/>
    <mergeCell ref="A3:J3"/>
    <mergeCell ref="A5:J5"/>
    <mergeCell ref="A7:E7"/>
    <mergeCell ref="A8:E8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D13" sqref="D13"/>
    </sheetView>
  </sheetViews>
  <sheetFormatPr defaultRowHeight="14.25" x14ac:dyDescent="0.2"/>
  <cols>
    <col min="1" max="1" width="32.5703125" style="21" customWidth="1"/>
    <col min="2" max="2" width="23.7109375" style="21" customWidth="1"/>
    <col min="3" max="3" width="23.28515625" style="21" customWidth="1"/>
    <col min="4" max="4" width="23.85546875" style="21" customWidth="1"/>
    <col min="5" max="5" width="13.7109375" style="21" customWidth="1"/>
    <col min="6" max="6" width="12.85546875" style="21" customWidth="1"/>
    <col min="7" max="16384" width="9.140625" style="21"/>
  </cols>
  <sheetData>
    <row r="1" spans="1:6" ht="15" x14ac:dyDescent="0.2">
      <c r="A1" s="211" t="s">
        <v>58</v>
      </c>
      <c r="B1" s="211"/>
      <c r="C1" s="211"/>
      <c r="D1" s="211"/>
      <c r="E1" s="211"/>
      <c r="F1" s="211"/>
    </row>
    <row r="2" spans="1:6" ht="15" x14ac:dyDescent="0.2">
      <c r="A2" s="95"/>
      <c r="B2" s="95"/>
      <c r="C2" s="95"/>
      <c r="D2" s="97"/>
      <c r="E2" s="97"/>
      <c r="F2" s="97"/>
    </row>
    <row r="3" spans="1:6" ht="15" x14ac:dyDescent="0.2">
      <c r="A3" s="211" t="s">
        <v>59</v>
      </c>
      <c r="B3" s="211"/>
      <c r="C3" s="211"/>
      <c r="D3" s="211"/>
      <c r="E3" s="211"/>
      <c r="F3" s="211"/>
    </row>
    <row r="4" spans="1:6" ht="15" x14ac:dyDescent="0.2">
      <c r="A4" s="95"/>
      <c r="B4" s="95"/>
      <c r="C4" s="95"/>
      <c r="D4" s="97"/>
      <c r="E4" s="97"/>
      <c r="F4" s="97"/>
    </row>
    <row r="5" spans="1:6" ht="45" x14ac:dyDescent="0.2">
      <c r="A5" s="99" t="s">
        <v>54</v>
      </c>
      <c r="B5" s="98" t="s">
        <v>202</v>
      </c>
      <c r="C5" s="98" t="s">
        <v>200</v>
      </c>
      <c r="D5" s="98" t="s">
        <v>201</v>
      </c>
      <c r="E5" s="98" t="s">
        <v>52</v>
      </c>
      <c r="F5" s="98" t="s">
        <v>53</v>
      </c>
    </row>
    <row r="6" spans="1:6" ht="15" x14ac:dyDescent="0.2">
      <c r="A6" s="99">
        <v>1</v>
      </c>
      <c r="B6" s="99">
        <v>2</v>
      </c>
      <c r="C6" s="99">
        <v>3</v>
      </c>
      <c r="D6" s="99">
        <v>4</v>
      </c>
      <c r="E6" s="99" t="s">
        <v>55</v>
      </c>
      <c r="F6" s="99" t="s">
        <v>56</v>
      </c>
    </row>
    <row r="7" spans="1:6" ht="15" x14ac:dyDescent="0.2">
      <c r="A7" s="173" t="s">
        <v>213</v>
      </c>
      <c r="B7" s="173"/>
      <c r="C7" s="173"/>
      <c r="D7" s="174">
        <f>D8+D21</f>
        <v>106483.04999999999</v>
      </c>
      <c r="E7" s="173"/>
      <c r="F7" s="173"/>
    </row>
    <row r="8" spans="1:6" ht="15" x14ac:dyDescent="0.25">
      <c r="A8" s="100" t="s">
        <v>60</v>
      </c>
      <c r="B8" s="102">
        <f>B9+B12+B15+B18</f>
        <v>80688.28</v>
      </c>
      <c r="C8" s="102">
        <f>C9+C12+C15+C18</f>
        <v>238979.34</v>
      </c>
      <c r="D8" s="102">
        <f>D9+D12+D15+D18</f>
        <v>101518.79</v>
      </c>
      <c r="E8" s="35">
        <f>D8/B8*100</f>
        <v>125.81602929198638</v>
      </c>
      <c r="F8" s="35">
        <f>D8/C8*100</f>
        <v>42.480153305302451</v>
      </c>
    </row>
    <row r="9" spans="1:6" ht="15" x14ac:dyDescent="0.25">
      <c r="A9" s="100" t="s">
        <v>61</v>
      </c>
      <c r="B9" s="102">
        <f>B10</f>
        <v>66393.84</v>
      </c>
      <c r="C9" s="102">
        <f>C10</f>
        <v>137909.34</v>
      </c>
      <c r="D9" s="102">
        <f t="shared" ref="D9" si="0">D10</f>
        <v>54896.7</v>
      </c>
      <c r="E9" s="35">
        <f t="shared" ref="E9:E34" si="1">D9/B9*100</f>
        <v>82.683423642916267</v>
      </c>
      <c r="F9" s="35">
        <f t="shared" ref="F9:F34" si="2">D9/C9*100</f>
        <v>39.806368444660819</v>
      </c>
    </row>
    <row r="10" spans="1:6" x14ac:dyDescent="0.2">
      <c r="A10" s="163" t="s">
        <v>44</v>
      </c>
      <c r="B10" s="121">
        <v>66393.84</v>
      </c>
      <c r="C10" s="121">
        <v>137909.34</v>
      </c>
      <c r="D10" s="35">
        <v>54896.7</v>
      </c>
      <c r="E10" s="35">
        <f t="shared" si="1"/>
        <v>82.683423642916267</v>
      </c>
      <c r="F10" s="35">
        <f t="shared" si="2"/>
        <v>39.806368444660819</v>
      </c>
    </row>
    <row r="11" spans="1:6" x14ac:dyDescent="0.2">
      <c r="A11" s="164"/>
      <c r="B11" s="121"/>
      <c r="C11" s="121"/>
      <c r="D11" s="35"/>
      <c r="E11" s="35"/>
      <c r="F11" s="35"/>
    </row>
    <row r="12" spans="1:6" ht="15" x14ac:dyDescent="0.25">
      <c r="A12" s="100" t="s">
        <v>62</v>
      </c>
      <c r="B12" s="102">
        <f>B13</f>
        <v>14197.24</v>
      </c>
      <c r="C12" s="102">
        <f>C13</f>
        <v>30680</v>
      </c>
      <c r="D12" s="102">
        <f t="shared" ref="D12" si="3">D13</f>
        <v>15128.09</v>
      </c>
      <c r="E12" s="35">
        <f t="shared" si="1"/>
        <v>106.55655606300942</v>
      </c>
      <c r="F12" s="35">
        <f t="shared" si="2"/>
        <v>49.30928943937419</v>
      </c>
    </row>
    <row r="13" spans="1:6" x14ac:dyDescent="0.2">
      <c r="A13" s="165" t="s">
        <v>45</v>
      </c>
      <c r="B13" s="121">
        <v>14197.24</v>
      </c>
      <c r="C13" s="121">
        <v>30680</v>
      </c>
      <c r="D13" s="35">
        <v>15128.09</v>
      </c>
      <c r="E13" s="35">
        <f t="shared" si="1"/>
        <v>106.55655606300942</v>
      </c>
      <c r="F13" s="35">
        <f t="shared" si="2"/>
        <v>49.30928943937419</v>
      </c>
    </row>
    <row r="14" spans="1:6" x14ac:dyDescent="0.2">
      <c r="A14" s="123"/>
      <c r="B14" s="121"/>
      <c r="C14" s="121"/>
      <c r="D14" s="35"/>
      <c r="E14" s="35"/>
      <c r="F14" s="35"/>
    </row>
    <row r="15" spans="1:6" s="22" customFormat="1" ht="15" x14ac:dyDescent="0.25">
      <c r="A15" s="100" t="s">
        <v>63</v>
      </c>
      <c r="B15" s="102">
        <f>B16</f>
        <v>97.2</v>
      </c>
      <c r="C15" s="102">
        <f>C16</f>
        <v>70360</v>
      </c>
      <c r="D15" s="102">
        <f t="shared" ref="D15" si="4">D16</f>
        <v>31494</v>
      </c>
      <c r="E15" s="35">
        <f t="shared" si="1"/>
        <v>32401.234567901236</v>
      </c>
      <c r="F15" s="35">
        <f t="shared" si="2"/>
        <v>44.761227970437751</v>
      </c>
    </row>
    <row r="16" spans="1:6" x14ac:dyDescent="0.2">
      <c r="A16" s="120" t="s">
        <v>209</v>
      </c>
      <c r="B16" s="121">
        <v>97.2</v>
      </c>
      <c r="C16" s="121">
        <v>70360</v>
      </c>
      <c r="D16" s="35">
        <v>31494</v>
      </c>
      <c r="E16" s="35">
        <f t="shared" si="1"/>
        <v>32401.234567901236</v>
      </c>
      <c r="F16" s="35">
        <f t="shared" si="2"/>
        <v>44.761227970437751</v>
      </c>
    </row>
    <row r="17" spans="1:6" x14ac:dyDescent="0.2">
      <c r="A17" s="123"/>
      <c r="B17" s="121"/>
      <c r="C17" s="121"/>
      <c r="D17" s="35"/>
      <c r="E17" s="35"/>
      <c r="F17" s="35"/>
    </row>
    <row r="18" spans="1:6" ht="15" x14ac:dyDescent="0.25">
      <c r="A18" s="100" t="s">
        <v>142</v>
      </c>
      <c r="B18" s="102">
        <f>B19</f>
        <v>0</v>
      </c>
      <c r="C18" s="102">
        <f>C19</f>
        <v>30</v>
      </c>
      <c r="D18" s="37">
        <f>D19</f>
        <v>0</v>
      </c>
      <c r="E18" s="37"/>
      <c r="F18" s="37">
        <f t="shared" ref="F18:F19" si="5">D18/C18*100</f>
        <v>0</v>
      </c>
    </row>
    <row r="19" spans="1:6" x14ac:dyDescent="0.2">
      <c r="A19" s="120" t="s">
        <v>210</v>
      </c>
      <c r="B19" s="121"/>
      <c r="C19" s="121">
        <v>30</v>
      </c>
      <c r="D19" s="35"/>
      <c r="E19" s="35"/>
      <c r="F19" s="35">
        <f t="shared" si="5"/>
        <v>0</v>
      </c>
    </row>
    <row r="20" spans="1:6" x14ac:dyDescent="0.2">
      <c r="A20" s="166"/>
      <c r="B20" s="121"/>
      <c r="C20" s="121"/>
      <c r="D20" s="35"/>
      <c r="E20" s="35"/>
      <c r="F20" s="35"/>
    </row>
    <row r="21" spans="1:6" ht="15" x14ac:dyDescent="0.25">
      <c r="A21" s="170" t="s">
        <v>208</v>
      </c>
      <c r="B21" s="121"/>
      <c r="C21" s="121"/>
      <c r="D21" s="37">
        <f>D22+D23</f>
        <v>4964.26</v>
      </c>
      <c r="E21" s="35"/>
      <c r="F21" s="35"/>
    </row>
    <row r="22" spans="1:6" x14ac:dyDescent="0.2">
      <c r="A22" s="171" t="s">
        <v>211</v>
      </c>
      <c r="B22" s="121"/>
      <c r="C22" s="121"/>
      <c r="D22" s="35">
        <v>4955.58</v>
      </c>
      <c r="E22" s="35"/>
      <c r="F22" s="35"/>
    </row>
    <row r="23" spans="1:6" x14ac:dyDescent="0.2">
      <c r="A23" s="172" t="s">
        <v>212</v>
      </c>
      <c r="B23" s="121"/>
      <c r="C23" s="121"/>
      <c r="D23" s="35">
        <v>8.68</v>
      </c>
      <c r="E23" s="35"/>
      <c r="F23" s="35"/>
    </row>
    <row r="24" spans="1:6" x14ac:dyDescent="0.2">
      <c r="A24" s="166"/>
      <c r="B24" s="121"/>
      <c r="C24" s="121"/>
      <c r="D24" s="35"/>
      <c r="E24" s="35"/>
      <c r="F24" s="35"/>
    </row>
    <row r="25" spans="1:6" ht="15" x14ac:dyDescent="0.25">
      <c r="A25" s="175" t="s">
        <v>213</v>
      </c>
      <c r="B25" s="121"/>
      <c r="C25" s="121"/>
      <c r="D25" s="176">
        <f>D26+D39</f>
        <v>111340.33</v>
      </c>
      <c r="E25" s="35"/>
      <c r="F25" s="35"/>
    </row>
    <row r="26" spans="1:6" ht="15" x14ac:dyDescent="0.25">
      <c r="A26" s="100" t="s">
        <v>64</v>
      </c>
      <c r="B26" s="102">
        <f>B27+B30+B33+B36</f>
        <v>79491.02</v>
      </c>
      <c r="C26" s="102">
        <f>C27+C30+C33+C36</f>
        <v>230300</v>
      </c>
      <c r="D26" s="102">
        <f>D27+D30+D33+D36</f>
        <v>102661</v>
      </c>
      <c r="E26" s="35">
        <f t="shared" si="1"/>
        <v>129.14792136268977</v>
      </c>
      <c r="F26" s="35">
        <f t="shared" si="2"/>
        <v>44.577073382544505</v>
      </c>
    </row>
    <row r="27" spans="1:6" ht="15" x14ac:dyDescent="0.25">
      <c r="A27" s="100" t="s">
        <v>61</v>
      </c>
      <c r="B27" s="102">
        <f>B28</f>
        <v>66393.84</v>
      </c>
      <c r="C27" s="102">
        <f>C28</f>
        <v>129230</v>
      </c>
      <c r="D27" s="102">
        <f t="shared" ref="D27" si="6">D28</f>
        <v>55094.39</v>
      </c>
      <c r="E27" s="35">
        <f t="shared" si="1"/>
        <v>82.981177169448245</v>
      </c>
      <c r="F27" s="35">
        <f t="shared" si="2"/>
        <v>42.632817457246766</v>
      </c>
    </row>
    <row r="28" spans="1:6" x14ac:dyDescent="0.2">
      <c r="A28" s="163" t="s">
        <v>44</v>
      </c>
      <c r="B28" s="121">
        <v>66393.84</v>
      </c>
      <c r="C28" s="121">
        <v>129230</v>
      </c>
      <c r="D28" s="35">
        <v>55094.39</v>
      </c>
      <c r="E28" s="35">
        <f t="shared" si="1"/>
        <v>82.981177169448245</v>
      </c>
      <c r="F28" s="35">
        <f t="shared" si="2"/>
        <v>42.632817457246766</v>
      </c>
    </row>
    <row r="29" spans="1:6" x14ac:dyDescent="0.2">
      <c r="A29" s="164"/>
      <c r="B29" s="121"/>
      <c r="C29" s="121"/>
      <c r="D29" s="35"/>
      <c r="E29" s="35"/>
      <c r="F29" s="35"/>
    </row>
    <row r="30" spans="1:6" ht="15" x14ac:dyDescent="0.25">
      <c r="A30" s="100" t="s">
        <v>62</v>
      </c>
      <c r="B30" s="102">
        <f>B31</f>
        <v>12998.61</v>
      </c>
      <c r="C30" s="102">
        <f>C31</f>
        <v>30680</v>
      </c>
      <c r="D30" s="102">
        <f t="shared" ref="D30" si="7">D31</f>
        <v>16064.35</v>
      </c>
      <c r="E30" s="35">
        <f t="shared" si="1"/>
        <v>123.58513718005233</v>
      </c>
      <c r="F30" s="35">
        <f t="shared" si="2"/>
        <v>52.360984354628428</v>
      </c>
    </row>
    <row r="31" spans="1:6" x14ac:dyDescent="0.2">
      <c r="A31" s="165" t="s">
        <v>45</v>
      </c>
      <c r="B31" s="121">
        <v>12998.61</v>
      </c>
      <c r="C31" s="121">
        <v>30680</v>
      </c>
      <c r="D31" s="35">
        <v>16064.35</v>
      </c>
      <c r="E31" s="35">
        <f t="shared" si="1"/>
        <v>123.58513718005233</v>
      </c>
      <c r="F31" s="35">
        <f t="shared" si="2"/>
        <v>52.360984354628428</v>
      </c>
    </row>
    <row r="32" spans="1:6" x14ac:dyDescent="0.2">
      <c r="A32" s="123"/>
      <c r="B32" s="121"/>
      <c r="C32" s="121"/>
      <c r="D32" s="35"/>
      <c r="E32" s="35"/>
      <c r="F32" s="35"/>
    </row>
    <row r="33" spans="1:6" ht="15" x14ac:dyDescent="0.25">
      <c r="A33" s="100" t="s">
        <v>63</v>
      </c>
      <c r="B33" s="102">
        <f>B34</f>
        <v>98.57</v>
      </c>
      <c r="C33" s="102">
        <f>C34</f>
        <v>70360</v>
      </c>
      <c r="D33" s="102">
        <f t="shared" ref="D33" si="8">D34</f>
        <v>31494</v>
      </c>
      <c r="E33" s="35">
        <f t="shared" si="1"/>
        <v>31950.897839099121</v>
      </c>
      <c r="F33" s="35">
        <f t="shared" si="2"/>
        <v>44.761227970437751</v>
      </c>
    </row>
    <row r="34" spans="1:6" x14ac:dyDescent="0.2">
      <c r="A34" s="120" t="s">
        <v>143</v>
      </c>
      <c r="B34" s="121">
        <v>98.57</v>
      </c>
      <c r="C34" s="121">
        <v>70360</v>
      </c>
      <c r="D34" s="35">
        <v>31494</v>
      </c>
      <c r="E34" s="35">
        <f t="shared" si="1"/>
        <v>31950.897839099121</v>
      </c>
      <c r="F34" s="35">
        <f t="shared" si="2"/>
        <v>44.761227970437751</v>
      </c>
    </row>
    <row r="35" spans="1:6" x14ac:dyDescent="0.2">
      <c r="A35" s="123"/>
      <c r="B35" s="121"/>
      <c r="C35" s="121"/>
      <c r="D35" s="35"/>
      <c r="E35" s="35"/>
      <c r="F35" s="35"/>
    </row>
    <row r="36" spans="1:6" x14ac:dyDescent="0.2">
      <c r="A36" s="125" t="s">
        <v>142</v>
      </c>
      <c r="B36" s="167">
        <v>0</v>
      </c>
      <c r="C36" s="167">
        <f>C37</f>
        <v>30</v>
      </c>
      <c r="D36" s="167">
        <f>D37</f>
        <v>8.26</v>
      </c>
      <c r="E36" s="167"/>
      <c r="F36" s="167">
        <f t="shared" ref="F36:F37" si="9">D36/C36*100</f>
        <v>27.533333333333331</v>
      </c>
    </row>
    <row r="37" spans="1:6" x14ac:dyDescent="0.2">
      <c r="A37" s="41" t="s">
        <v>144</v>
      </c>
      <c r="B37" s="168">
        <v>0</v>
      </c>
      <c r="C37" s="168">
        <v>30</v>
      </c>
      <c r="D37" s="168">
        <v>8.26</v>
      </c>
      <c r="E37" s="168"/>
      <c r="F37" s="168">
        <f t="shared" si="9"/>
        <v>27.533333333333331</v>
      </c>
    </row>
    <row r="38" spans="1:6" x14ac:dyDescent="0.2">
      <c r="A38" s="40"/>
      <c r="B38" s="40"/>
      <c r="C38" s="40"/>
      <c r="D38" s="40"/>
      <c r="E38" s="40"/>
      <c r="F38" s="40"/>
    </row>
    <row r="39" spans="1:6" ht="15" x14ac:dyDescent="0.25">
      <c r="A39" s="170" t="s">
        <v>208</v>
      </c>
      <c r="B39" s="40"/>
      <c r="C39" s="40"/>
      <c r="D39" s="37">
        <f>D40</f>
        <v>8679.33</v>
      </c>
      <c r="E39" s="40"/>
      <c r="F39" s="40"/>
    </row>
    <row r="40" spans="1:6" x14ac:dyDescent="0.2">
      <c r="A40" s="41" t="s">
        <v>214</v>
      </c>
      <c r="B40" s="40"/>
      <c r="C40" s="40"/>
      <c r="D40" s="35">
        <v>8679.33</v>
      </c>
      <c r="E40" s="40"/>
      <c r="F40" s="40"/>
    </row>
  </sheetData>
  <mergeCells count="2">
    <mergeCell ref="A1:F1"/>
    <mergeCell ref="A3:F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D11" sqref="D11"/>
    </sheetView>
  </sheetViews>
  <sheetFormatPr defaultRowHeight="15" x14ac:dyDescent="0.25"/>
  <cols>
    <col min="1" max="1" width="37.7109375" customWidth="1"/>
    <col min="2" max="6" width="25.28515625" style="18" customWidth="1"/>
  </cols>
  <sheetData>
    <row r="1" spans="1:6" s="10" customFormat="1" x14ac:dyDescent="0.25">
      <c r="A1" s="212" t="s">
        <v>155</v>
      </c>
      <c r="B1" s="212"/>
      <c r="C1" s="212"/>
      <c r="D1" s="212"/>
      <c r="E1" s="212"/>
      <c r="F1" s="212"/>
    </row>
    <row r="2" spans="1:6" ht="18" x14ac:dyDescent="0.25">
      <c r="A2" s="1"/>
      <c r="B2" s="7"/>
      <c r="C2" s="7"/>
      <c r="D2" s="7"/>
      <c r="E2" s="8"/>
      <c r="F2" s="8"/>
    </row>
    <row r="3" spans="1:6" ht="15.75" x14ac:dyDescent="0.25">
      <c r="A3" s="213" t="s">
        <v>154</v>
      </c>
      <c r="B3" s="214"/>
      <c r="C3" s="214"/>
      <c r="D3" s="214"/>
      <c r="E3" s="214"/>
      <c r="F3" s="214"/>
    </row>
    <row r="4" spans="1:6" ht="18" x14ac:dyDescent="0.25">
      <c r="A4" s="1"/>
      <c r="B4" s="7"/>
      <c r="C4" s="7"/>
      <c r="D4" s="7"/>
      <c r="E4" s="8"/>
      <c r="F4" s="8"/>
    </row>
    <row r="5" spans="1:6" ht="45" x14ac:dyDescent="0.25">
      <c r="A5" s="34" t="s">
        <v>24</v>
      </c>
      <c r="B5" s="98" t="s">
        <v>202</v>
      </c>
      <c r="C5" s="98" t="s">
        <v>200</v>
      </c>
      <c r="D5" s="98" t="s">
        <v>201</v>
      </c>
      <c r="E5" s="33" t="s">
        <v>52</v>
      </c>
      <c r="F5" s="33" t="s">
        <v>53</v>
      </c>
    </row>
    <row r="6" spans="1:6" s="10" customFormat="1" x14ac:dyDescent="0.25">
      <c r="A6" s="34">
        <v>1</v>
      </c>
      <c r="B6" s="36">
        <v>2</v>
      </c>
      <c r="C6" s="34">
        <v>3</v>
      </c>
      <c r="D6" s="34">
        <v>4</v>
      </c>
      <c r="E6" s="34" t="s">
        <v>55</v>
      </c>
      <c r="F6" s="34" t="s">
        <v>56</v>
      </c>
    </row>
    <row r="7" spans="1:6" ht="15.75" customHeight="1" x14ac:dyDescent="0.25">
      <c r="A7" s="2" t="s">
        <v>7</v>
      </c>
      <c r="B7" s="19">
        <f t="shared" ref="B7:F8" si="0">B8</f>
        <v>79491.02</v>
      </c>
      <c r="C7" s="20">
        <f t="shared" si="0"/>
        <v>230300</v>
      </c>
      <c r="D7" s="20">
        <f t="shared" si="0"/>
        <v>102661</v>
      </c>
      <c r="E7" s="20">
        <f t="shared" si="0"/>
        <v>0</v>
      </c>
      <c r="F7" s="20">
        <f t="shared" si="0"/>
        <v>44.577073382544505</v>
      </c>
    </row>
    <row r="8" spans="1:6" ht="15.75" customHeight="1" x14ac:dyDescent="0.25">
      <c r="A8" s="13" t="s">
        <v>41</v>
      </c>
      <c r="B8" s="19">
        <f t="shared" si="0"/>
        <v>79491.02</v>
      </c>
      <c r="C8" s="20">
        <f t="shared" si="0"/>
        <v>230300</v>
      </c>
      <c r="D8" s="20">
        <f>D9</f>
        <v>102661</v>
      </c>
      <c r="E8" s="20">
        <f t="shared" si="0"/>
        <v>0</v>
      </c>
      <c r="F8" s="20">
        <f t="shared" si="0"/>
        <v>44.577073382544505</v>
      </c>
    </row>
    <row r="9" spans="1:6" x14ac:dyDescent="0.25">
      <c r="A9" s="15" t="s">
        <v>42</v>
      </c>
      <c r="B9" s="16">
        <f>B10</f>
        <v>79491.02</v>
      </c>
      <c r="C9" s="17">
        <f>C10</f>
        <v>230300</v>
      </c>
      <c r="D9" s="17">
        <f>D10</f>
        <v>102661</v>
      </c>
      <c r="E9" s="17">
        <f>E10</f>
        <v>0</v>
      </c>
      <c r="F9" s="17">
        <f>F10</f>
        <v>44.577073382544505</v>
      </c>
    </row>
    <row r="10" spans="1:6" x14ac:dyDescent="0.25">
      <c r="A10" s="14" t="s">
        <v>43</v>
      </c>
      <c r="B10" s="16">
        <v>79491.02</v>
      </c>
      <c r="C10" s="17">
        <v>230300</v>
      </c>
      <c r="D10" s="17">
        <v>102661</v>
      </c>
      <c r="E10" s="17"/>
      <c r="F10" s="17">
        <f>D10/C10*100</f>
        <v>44.577073382544505</v>
      </c>
    </row>
  </sheetData>
  <mergeCells count="2">
    <mergeCell ref="A1:F1"/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F6" sqref="F6:H6"/>
    </sheetView>
  </sheetViews>
  <sheetFormatPr defaultRowHeight="15" x14ac:dyDescent="0.25"/>
  <cols>
    <col min="1" max="1" width="7.42578125" style="10" bestFit="1" customWidth="1"/>
    <col min="2" max="2" width="8.42578125" style="10" bestFit="1" customWidth="1"/>
    <col min="3" max="3" width="8.42578125" style="10" customWidth="1"/>
    <col min="4" max="4" width="5.42578125" style="10" bestFit="1" customWidth="1"/>
    <col min="5" max="8" width="25.28515625" style="10" customWidth="1"/>
    <col min="9" max="10" width="15.7109375" style="10" customWidth="1"/>
    <col min="11" max="16384" width="9.140625" style="10"/>
  </cols>
  <sheetData>
    <row r="1" spans="1:10" ht="15.75" customHeight="1" x14ac:dyDescent="0.25">
      <c r="A1" s="219" t="s">
        <v>111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0" ht="18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8" customHeight="1" x14ac:dyDescent="0.25">
      <c r="A3" s="215" t="s">
        <v>112</v>
      </c>
      <c r="B3" s="215"/>
      <c r="C3" s="215"/>
      <c r="D3" s="215"/>
      <c r="E3" s="215"/>
      <c r="F3" s="215"/>
      <c r="G3" s="215"/>
      <c r="H3" s="215"/>
      <c r="I3" s="215"/>
      <c r="J3" s="215"/>
    </row>
    <row r="4" spans="1:10" ht="15.75" customHeight="1" x14ac:dyDescent="0.25">
      <c r="A4" s="215" t="s">
        <v>113</v>
      </c>
      <c r="B4" s="215"/>
      <c r="C4" s="215"/>
      <c r="D4" s="215"/>
      <c r="E4" s="215"/>
      <c r="F4" s="215"/>
      <c r="G4" s="215"/>
      <c r="H4" s="215"/>
      <c r="I4" s="215"/>
      <c r="J4" s="215"/>
    </row>
    <row r="5" spans="1:10" ht="18" x14ac:dyDescent="0.25">
      <c r="A5" s="23"/>
      <c r="B5" s="23"/>
      <c r="C5" s="23"/>
      <c r="D5" s="23"/>
      <c r="E5" s="23"/>
      <c r="F5" s="23"/>
      <c r="G5" s="23"/>
      <c r="H5" s="24"/>
      <c r="I5" s="24"/>
      <c r="J5" s="24"/>
    </row>
    <row r="6" spans="1:10" ht="45" x14ac:dyDescent="0.25">
      <c r="A6" s="216" t="s">
        <v>54</v>
      </c>
      <c r="B6" s="217"/>
      <c r="C6" s="217"/>
      <c r="D6" s="217"/>
      <c r="E6" s="218"/>
      <c r="F6" s="98" t="s">
        <v>202</v>
      </c>
      <c r="G6" s="98" t="s">
        <v>200</v>
      </c>
      <c r="H6" s="98" t="s">
        <v>201</v>
      </c>
      <c r="I6" s="33" t="s">
        <v>52</v>
      </c>
      <c r="J6" s="33" t="s">
        <v>53</v>
      </c>
    </row>
    <row r="7" spans="1:10" x14ac:dyDescent="0.25">
      <c r="A7" s="216">
        <v>1</v>
      </c>
      <c r="B7" s="217"/>
      <c r="C7" s="217"/>
      <c r="D7" s="217"/>
      <c r="E7" s="218"/>
      <c r="F7" s="28">
        <v>2</v>
      </c>
      <c r="G7" s="28">
        <v>3</v>
      </c>
      <c r="H7" s="28">
        <v>4</v>
      </c>
      <c r="I7" s="28" t="s">
        <v>55</v>
      </c>
      <c r="J7" s="28" t="s">
        <v>56</v>
      </c>
    </row>
    <row r="8" spans="1:10" ht="25.5" x14ac:dyDescent="0.25">
      <c r="A8" s="13">
        <v>8</v>
      </c>
      <c r="B8" s="13"/>
      <c r="C8" s="13"/>
      <c r="D8" s="13"/>
      <c r="E8" s="13" t="s">
        <v>8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</row>
    <row r="9" spans="1:10" x14ac:dyDescent="0.25">
      <c r="A9" s="13"/>
      <c r="B9" s="14">
        <v>84</v>
      </c>
      <c r="C9" s="14"/>
      <c r="D9" s="14"/>
      <c r="E9" s="14" t="s">
        <v>13</v>
      </c>
      <c r="F9" s="20"/>
      <c r="G9" s="20"/>
      <c r="H9" s="27"/>
      <c r="I9" s="26"/>
      <c r="J9" s="26"/>
    </row>
    <row r="10" spans="1:10" ht="51" x14ac:dyDescent="0.25">
      <c r="A10" s="11"/>
      <c r="B10" s="11"/>
      <c r="C10" s="11">
        <v>841</v>
      </c>
      <c r="D10" s="11"/>
      <c r="E10" s="29" t="s">
        <v>114</v>
      </c>
      <c r="F10" s="20"/>
      <c r="G10" s="20"/>
      <c r="H10" s="27"/>
      <c r="I10" s="26"/>
      <c r="J10" s="26"/>
    </row>
    <row r="11" spans="1:10" ht="25.5" x14ac:dyDescent="0.25">
      <c r="A11" s="11"/>
      <c r="B11" s="11"/>
      <c r="C11" s="11"/>
      <c r="D11" s="11">
        <v>8413</v>
      </c>
      <c r="E11" s="29" t="s">
        <v>115</v>
      </c>
      <c r="F11" s="20"/>
      <c r="G11" s="20"/>
      <c r="H11" s="27"/>
      <c r="I11" s="26"/>
      <c r="J11" s="26"/>
    </row>
    <row r="12" spans="1:10" x14ac:dyDescent="0.25">
      <c r="A12" s="11"/>
      <c r="B12" s="11"/>
      <c r="C12" s="11"/>
      <c r="D12" s="12"/>
      <c r="E12" s="15"/>
      <c r="F12" s="20"/>
      <c r="G12" s="20"/>
      <c r="H12" s="27"/>
      <c r="I12" s="26"/>
      <c r="J12" s="26"/>
    </row>
    <row r="13" spans="1:10" ht="25.5" x14ac:dyDescent="0.25">
      <c r="A13" s="3">
        <v>5</v>
      </c>
      <c r="B13" s="3"/>
      <c r="C13" s="3"/>
      <c r="D13" s="3"/>
      <c r="E13" s="30" t="s">
        <v>9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</row>
    <row r="14" spans="1:10" ht="25.5" x14ac:dyDescent="0.25">
      <c r="A14" s="14"/>
      <c r="B14" s="14">
        <v>54</v>
      </c>
      <c r="C14" s="14"/>
      <c r="D14" s="14"/>
      <c r="E14" s="31" t="s">
        <v>14</v>
      </c>
      <c r="F14" s="17"/>
      <c r="G14" s="17"/>
      <c r="H14" s="25"/>
      <c r="I14" s="26"/>
      <c r="J14" s="26"/>
    </row>
    <row r="15" spans="1:10" ht="63.75" x14ac:dyDescent="0.25">
      <c r="A15" s="14"/>
      <c r="B15" s="14"/>
      <c r="C15" s="14">
        <v>541</v>
      </c>
      <c r="D15" s="29"/>
      <c r="E15" s="29" t="s">
        <v>116</v>
      </c>
      <c r="F15" s="17"/>
      <c r="G15" s="17"/>
      <c r="H15" s="25"/>
      <c r="I15" s="26"/>
      <c r="J15" s="26"/>
    </row>
    <row r="16" spans="1:10" ht="38.25" x14ac:dyDescent="0.25">
      <c r="A16" s="14"/>
      <c r="B16" s="14"/>
      <c r="C16" s="14"/>
      <c r="D16" s="29">
        <v>5413</v>
      </c>
      <c r="E16" s="29" t="s">
        <v>117</v>
      </c>
      <c r="F16" s="17"/>
      <c r="G16" s="17"/>
      <c r="H16" s="25"/>
      <c r="I16" s="26"/>
      <c r="J16" s="26"/>
    </row>
    <row r="17" spans="1:10" x14ac:dyDescent="0.25">
      <c r="A17" s="32"/>
      <c r="B17" s="3"/>
      <c r="C17" s="3"/>
      <c r="D17" s="3"/>
      <c r="E17" s="30"/>
      <c r="F17" s="17"/>
      <c r="G17" s="17"/>
      <c r="H17" s="25"/>
      <c r="I17" s="26"/>
      <c r="J17" s="26"/>
    </row>
  </sheetData>
  <mergeCells count="5">
    <mergeCell ref="A4:J4"/>
    <mergeCell ref="A6:E6"/>
    <mergeCell ref="A7:E7"/>
    <mergeCell ref="A1:J1"/>
    <mergeCell ref="A3:J3"/>
  </mergeCells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8"/>
  <sheetViews>
    <sheetView workbookViewId="0">
      <selection activeCell="C6" sqref="C6:E6"/>
    </sheetView>
  </sheetViews>
  <sheetFormatPr defaultRowHeight="14.25" x14ac:dyDescent="0.2"/>
  <cols>
    <col min="1" max="1" width="6.140625" style="21" customWidth="1"/>
    <col min="2" max="2" width="37.7109375" style="21" customWidth="1"/>
    <col min="3" max="5" width="25.28515625" style="21" customWidth="1"/>
    <col min="6" max="7" width="15.7109375" style="21" customWidth="1"/>
    <col min="8" max="16384" width="9.140625" style="21"/>
  </cols>
  <sheetData>
    <row r="1" spans="2:7" ht="15" x14ac:dyDescent="0.2">
      <c r="B1" s="169"/>
      <c r="C1" s="169"/>
      <c r="D1" s="169"/>
      <c r="E1" s="97"/>
      <c r="F1" s="97"/>
      <c r="G1" s="97"/>
    </row>
    <row r="2" spans="2:7" ht="15" x14ac:dyDescent="0.2">
      <c r="B2" s="211" t="s">
        <v>192</v>
      </c>
      <c r="C2" s="211"/>
      <c r="D2" s="211"/>
      <c r="E2" s="211"/>
      <c r="F2" s="211"/>
      <c r="G2" s="211"/>
    </row>
    <row r="3" spans="2:7" ht="15" x14ac:dyDescent="0.2">
      <c r="B3" s="169"/>
      <c r="C3" s="169"/>
      <c r="D3" s="169"/>
      <c r="E3" s="97"/>
      <c r="F3" s="97"/>
      <c r="G3" s="97"/>
    </row>
    <row r="4" spans="2:7" ht="15.75" customHeight="1" x14ac:dyDescent="0.2">
      <c r="B4" s="211" t="s">
        <v>193</v>
      </c>
      <c r="C4" s="211"/>
      <c r="D4" s="211"/>
      <c r="E4" s="211"/>
      <c r="F4" s="211"/>
      <c r="G4" s="211"/>
    </row>
    <row r="5" spans="2:7" ht="15" x14ac:dyDescent="0.2">
      <c r="B5" s="169"/>
      <c r="C5" s="169"/>
      <c r="D5" s="169"/>
      <c r="E5" s="97"/>
      <c r="F5" s="97"/>
      <c r="G5" s="97"/>
    </row>
    <row r="6" spans="2:7" ht="45" x14ac:dyDescent="0.2">
      <c r="B6" s="99" t="s">
        <v>54</v>
      </c>
      <c r="C6" s="98" t="s">
        <v>202</v>
      </c>
      <c r="D6" s="98" t="s">
        <v>200</v>
      </c>
      <c r="E6" s="98" t="s">
        <v>201</v>
      </c>
      <c r="F6" s="99" t="s">
        <v>52</v>
      </c>
      <c r="G6" s="99" t="s">
        <v>53</v>
      </c>
    </row>
    <row r="7" spans="2:7" ht="15" x14ac:dyDescent="0.2">
      <c r="B7" s="99">
        <v>1</v>
      </c>
      <c r="C7" s="99">
        <v>2</v>
      </c>
      <c r="D7" s="99">
        <v>3</v>
      </c>
      <c r="E7" s="99">
        <v>4</v>
      </c>
      <c r="F7" s="99" t="s">
        <v>55</v>
      </c>
      <c r="G7" s="99" t="s">
        <v>56</v>
      </c>
    </row>
    <row r="8" spans="2:7" ht="15" x14ac:dyDescent="0.25">
      <c r="B8" s="100" t="s">
        <v>194</v>
      </c>
      <c r="C8" s="102">
        <v>0</v>
      </c>
      <c r="D8" s="102">
        <v>0</v>
      </c>
      <c r="E8" s="102">
        <v>0</v>
      </c>
      <c r="F8" s="102">
        <v>0</v>
      </c>
      <c r="G8" s="102">
        <v>0</v>
      </c>
    </row>
    <row r="9" spans="2:7" ht="15" x14ac:dyDescent="0.2">
      <c r="B9" s="100" t="s">
        <v>61</v>
      </c>
      <c r="C9" s="121"/>
      <c r="D9" s="121"/>
      <c r="E9" s="35"/>
      <c r="F9" s="40"/>
      <c r="G9" s="40"/>
    </row>
    <row r="10" spans="2:7" x14ac:dyDescent="0.2">
      <c r="B10" s="163" t="s">
        <v>44</v>
      </c>
      <c r="C10" s="121"/>
      <c r="D10" s="121"/>
      <c r="E10" s="35"/>
      <c r="F10" s="40"/>
      <c r="G10" s="40"/>
    </row>
    <row r="11" spans="2:7" x14ac:dyDescent="0.2">
      <c r="B11" s="164"/>
      <c r="C11" s="121"/>
      <c r="D11" s="121"/>
      <c r="E11" s="35"/>
      <c r="F11" s="40"/>
      <c r="G11" s="40"/>
    </row>
    <row r="12" spans="2:7" ht="15" x14ac:dyDescent="0.2">
      <c r="B12" s="100" t="s">
        <v>195</v>
      </c>
      <c r="C12" s="121"/>
      <c r="D12" s="121"/>
      <c r="E12" s="35"/>
      <c r="F12" s="40"/>
      <c r="G12" s="40"/>
    </row>
    <row r="13" spans="2:7" x14ac:dyDescent="0.2">
      <c r="B13" s="166" t="s">
        <v>196</v>
      </c>
      <c r="C13" s="121"/>
      <c r="D13" s="121"/>
      <c r="E13" s="35"/>
      <c r="F13" s="40"/>
      <c r="G13" s="40"/>
    </row>
    <row r="14" spans="2:7" x14ac:dyDescent="0.2">
      <c r="B14" s="123"/>
      <c r="C14" s="121"/>
      <c r="D14" s="121"/>
      <c r="E14" s="35"/>
      <c r="F14" s="40"/>
      <c r="G14" s="40"/>
    </row>
    <row r="15" spans="2:7" ht="15" x14ac:dyDescent="0.2">
      <c r="B15" s="100" t="s">
        <v>63</v>
      </c>
      <c r="C15" s="121"/>
      <c r="D15" s="121"/>
      <c r="E15" s="35"/>
      <c r="F15" s="40"/>
      <c r="G15" s="40"/>
    </row>
    <row r="16" spans="2:7" x14ac:dyDescent="0.2">
      <c r="B16" s="123" t="s">
        <v>46</v>
      </c>
      <c r="C16" s="121"/>
      <c r="D16" s="121"/>
      <c r="E16" s="35"/>
      <c r="F16" s="40"/>
      <c r="G16" s="40"/>
    </row>
    <row r="17" spans="2:7" x14ac:dyDescent="0.2">
      <c r="B17" s="123"/>
      <c r="C17" s="121"/>
      <c r="D17" s="121"/>
      <c r="E17" s="35"/>
      <c r="F17" s="40"/>
      <c r="G17" s="40"/>
    </row>
    <row r="18" spans="2:7" x14ac:dyDescent="0.2">
      <c r="B18" s="166"/>
      <c r="C18" s="121"/>
      <c r="D18" s="121"/>
      <c r="E18" s="35"/>
      <c r="F18" s="40"/>
      <c r="G18" s="40"/>
    </row>
    <row r="19" spans="2:7" ht="15" x14ac:dyDescent="0.25">
      <c r="B19" s="100" t="s">
        <v>197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</row>
    <row r="20" spans="2:7" ht="15" x14ac:dyDescent="0.2">
      <c r="B20" s="100" t="s">
        <v>61</v>
      </c>
      <c r="C20" s="121"/>
      <c r="D20" s="121"/>
      <c r="E20" s="35"/>
      <c r="F20" s="40"/>
      <c r="G20" s="40"/>
    </row>
    <row r="21" spans="2:7" x14ac:dyDescent="0.2">
      <c r="B21" s="163" t="s">
        <v>44</v>
      </c>
      <c r="C21" s="121"/>
      <c r="D21" s="121"/>
      <c r="E21" s="35"/>
      <c r="F21" s="40"/>
      <c r="G21" s="40"/>
    </row>
    <row r="22" spans="2:7" x14ac:dyDescent="0.2">
      <c r="B22" s="164"/>
      <c r="C22" s="121"/>
      <c r="D22" s="121"/>
      <c r="E22" s="35"/>
      <c r="F22" s="40"/>
      <c r="G22" s="40"/>
    </row>
    <row r="23" spans="2:7" ht="15" x14ac:dyDescent="0.2">
      <c r="B23" s="100" t="s">
        <v>195</v>
      </c>
      <c r="C23" s="121"/>
      <c r="D23" s="121"/>
      <c r="E23" s="35"/>
      <c r="F23" s="40"/>
      <c r="G23" s="40"/>
    </row>
    <row r="24" spans="2:7" x14ac:dyDescent="0.2">
      <c r="B24" s="166" t="s">
        <v>196</v>
      </c>
      <c r="C24" s="121"/>
      <c r="D24" s="121"/>
      <c r="E24" s="35"/>
      <c r="F24" s="40"/>
      <c r="G24" s="40"/>
    </row>
    <row r="25" spans="2:7" x14ac:dyDescent="0.2">
      <c r="B25" s="123"/>
      <c r="C25" s="121"/>
      <c r="D25" s="121"/>
      <c r="E25" s="35"/>
      <c r="F25" s="40"/>
      <c r="G25" s="40"/>
    </row>
    <row r="26" spans="2:7" ht="15" x14ac:dyDescent="0.2">
      <c r="B26" s="100" t="s">
        <v>63</v>
      </c>
      <c r="C26" s="121"/>
      <c r="D26" s="121"/>
      <c r="E26" s="35"/>
      <c r="F26" s="40"/>
      <c r="G26" s="40"/>
    </row>
    <row r="27" spans="2:7" x14ac:dyDescent="0.2">
      <c r="B27" s="123" t="s">
        <v>46</v>
      </c>
      <c r="C27" s="121"/>
      <c r="D27" s="121"/>
      <c r="E27" s="35"/>
      <c r="F27" s="40"/>
      <c r="G27" s="40"/>
    </row>
    <row r="28" spans="2:7" x14ac:dyDescent="0.2">
      <c r="B28" s="123"/>
      <c r="C28" s="121"/>
      <c r="D28" s="121"/>
      <c r="E28" s="35"/>
      <c r="F28" s="40"/>
      <c r="G28" s="40"/>
    </row>
  </sheetData>
  <mergeCells count="2">
    <mergeCell ref="B2:G2"/>
    <mergeCell ref="B4:G4"/>
  </mergeCells>
  <pageMargins left="0.7" right="0.7" top="0.75" bottom="0.75" header="0.3" footer="0.3"/>
  <pageSetup paperSize="9" scale="8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topLeftCell="A4" workbookViewId="0">
      <selection activeCell="D12" sqref="D12"/>
    </sheetView>
  </sheetViews>
  <sheetFormatPr defaultRowHeight="14.25" x14ac:dyDescent="0.2"/>
  <cols>
    <col min="1" max="1" width="7.42578125" style="21" bestFit="1" customWidth="1"/>
    <col min="2" max="2" width="4.140625" style="21" customWidth="1"/>
    <col min="3" max="3" width="3.42578125" style="21" customWidth="1"/>
    <col min="4" max="4" width="42.42578125" style="21" customWidth="1"/>
    <col min="5" max="5" width="22.42578125" style="21" customWidth="1"/>
    <col min="6" max="6" width="27.28515625" style="21" customWidth="1"/>
    <col min="7" max="7" width="15.7109375" style="21" customWidth="1"/>
    <col min="8" max="16384" width="9.140625" style="21"/>
  </cols>
  <sheetData>
    <row r="1" spans="1:7" ht="15" x14ac:dyDescent="0.2">
      <c r="A1" s="211" t="s">
        <v>65</v>
      </c>
      <c r="B1" s="211"/>
      <c r="C1" s="211"/>
      <c r="D1" s="211"/>
      <c r="E1" s="211"/>
      <c r="F1" s="211"/>
      <c r="G1" s="211"/>
    </row>
    <row r="2" spans="1:7" ht="15" x14ac:dyDescent="0.2">
      <c r="A2" s="95"/>
      <c r="B2" s="95"/>
      <c r="C2" s="95"/>
      <c r="D2" s="95"/>
      <c r="E2" s="95"/>
      <c r="F2" s="95"/>
      <c r="G2" s="97"/>
    </row>
    <row r="3" spans="1:7" ht="18" customHeight="1" x14ac:dyDescent="0.2">
      <c r="A3" s="232" t="s">
        <v>10</v>
      </c>
      <c r="B3" s="233"/>
      <c r="C3" s="233"/>
      <c r="D3" s="233"/>
      <c r="E3" s="233"/>
      <c r="F3" s="233"/>
      <c r="G3" s="233"/>
    </row>
    <row r="4" spans="1:7" ht="15" x14ac:dyDescent="0.2">
      <c r="A4" s="95"/>
      <c r="B4" s="95"/>
      <c r="C4" s="95"/>
      <c r="D4" s="95"/>
      <c r="E4" s="95"/>
      <c r="F4" s="95"/>
      <c r="G4" s="97"/>
    </row>
    <row r="5" spans="1:7" ht="15" x14ac:dyDescent="0.25">
      <c r="A5" s="234" t="s">
        <v>66</v>
      </c>
      <c r="B5" s="234"/>
      <c r="C5" s="234"/>
      <c r="D5" s="234"/>
      <c r="E5" s="234"/>
      <c r="F5" s="234"/>
      <c r="G5" s="234"/>
    </row>
    <row r="6" spans="1:7" ht="15" x14ac:dyDescent="0.25">
      <c r="A6" s="51"/>
      <c r="B6" s="51"/>
      <c r="C6" s="51"/>
      <c r="D6" s="51"/>
      <c r="E6" s="51"/>
      <c r="F6" s="51"/>
      <c r="G6" s="51"/>
    </row>
    <row r="7" spans="1:7" ht="30" x14ac:dyDescent="0.2">
      <c r="A7" s="208" t="s">
        <v>54</v>
      </c>
      <c r="B7" s="209"/>
      <c r="C7" s="209"/>
      <c r="D7" s="210"/>
      <c r="E7" s="99" t="s">
        <v>203</v>
      </c>
      <c r="F7" s="129" t="s">
        <v>204</v>
      </c>
      <c r="G7" s="99" t="s">
        <v>53</v>
      </c>
    </row>
    <row r="8" spans="1:7" ht="15.75" customHeight="1" x14ac:dyDescent="0.2">
      <c r="A8" s="208">
        <v>1</v>
      </c>
      <c r="B8" s="209"/>
      <c r="C8" s="209"/>
      <c r="D8" s="210"/>
      <c r="E8" s="99">
        <v>2</v>
      </c>
      <c r="F8" s="99">
        <v>3</v>
      </c>
      <c r="G8" s="99" t="s">
        <v>67</v>
      </c>
    </row>
    <row r="9" spans="1:7" s="155" customFormat="1" ht="18" customHeight="1" x14ac:dyDescent="0.25">
      <c r="A9" s="235">
        <v>48015</v>
      </c>
      <c r="B9" s="236"/>
      <c r="C9" s="237"/>
      <c r="D9" s="130" t="s">
        <v>145</v>
      </c>
      <c r="E9" s="131"/>
      <c r="F9" s="132"/>
      <c r="G9" s="133"/>
    </row>
    <row r="10" spans="1:7" s="155" customFormat="1" ht="26.25" customHeight="1" x14ac:dyDescent="0.25">
      <c r="A10" s="235" t="s">
        <v>146</v>
      </c>
      <c r="B10" s="236"/>
      <c r="C10" s="237"/>
      <c r="D10" s="130" t="s">
        <v>68</v>
      </c>
      <c r="E10" s="131"/>
      <c r="F10" s="132"/>
      <c r="G10" s="133"/>
    </row>
    <row r="11" spans="1:7" s="155" customFormat="1" ht="25.5" customHeight="1" x14ac:dyDescent="0.25">
      <c r="A11" s="235" t="s">
        <v>147</v>
      </c>
      <c r="B11" s="236"/>
      <c r="C11" s="237"/>
      <c r="D11" s="130" t="s">
        <v>237</v>
      </c>
      <c r="E11" s="131"/>
      <c r="F11" s="132"/>
      <c r="G11" s="133"/>
    </row>
    <row r="12" spans="1:7" s="155" customFormat="1" ht="15" customHeight="1" x14ac:dyDescent="0.25">
      <c r="A12" s="238" t="s">
        <v>148</v>
      </c>
      <c r="B12" s="239"/>
      <c r="C12" s="240"/>
      <c r="D12" s="137" t="s">
        <v>149</v>
      </c>
      <c r="E12" s="138">
        <f>E18</f>
        <v>230300</v>
      </c>
      <c r="F12" s="139">
        <f>F13+F14+F15+F16+F17</f>
        <v>102661</v>
      </c>
      <c r="G12" s="139">
        <f t="shared" ref="G12:G16" si="0">F12/E12*100</f>
        <v>44.577073382544505</v>
      </c>
    </row>
    <row r="13" spans="1:7" s="155" customFormat="1" ht="15" customHeight="1" x14ac:dyDescent="0.25">
      <c r="A13" s="241" t="s">
        <v>37</v>
      </c>
      <c r="B13" s="241"/>
      <c r="C13" s="241"/>
      <c r="D13" s="146" t="s">
        <v>72</v>
      </c>
      <c r="E13" s="147">
        <f>E20+E30+E58</f>
        <v>129230</v>
      </c>
      <c r="F13" s="147">
        <f>F20+F30+F58</f>
        <v>55094.39</v>
      </c>
      <c r="G13" s="133">
        <f t="shared" si="0"/>
        <v>42.632817457246766</v>
      </c>
    </row>
    <row r="14" spans="1:7" s="155" customFormat="1" ht="15" customHeight="1" x14ac:dyDescent="0.2">
      <c r="A14" s="226" t="s">
        <v>35</v>
      </c>
      <c r="B14" s="226"/>
      <c r="C14" s="226"/>
      <c r="D14" s="41" t="s">
        <v>36</v>
      </c>
      <c r="E14" s="147">
        <f>E29+E52</f>
        <v>30680</v>
      </c>
      <c r="F14" s="147">
        <f>F29+F52</f>
        <v>16064.35</v>
      </c>
      <c r="G14" s="133">
        <f t="shared" si="0"/>
        <v>52.360984354628428</v>
      </c>
    </row>
    <row r="15" spans="1:7" s="155" customFormat="1" ht="15" customHeight="1" x14ac:dyDescent="0.2">
      <c r="A15" s="226" t="s">
        <v>34</v>
      </c>
      <c r="B15" s="226"/>
      <c r="C15" s="226"/>
      <c r="D15" s="41" t="s">
        <v>40</v>
      </c>
      <c r="E15" s="147">
        <f>E21+E28</f>
        <v>70360</v>
      </c>
      <c r="F15" s="147">
        <f>F21+F28</f>
        <v>31494</v>
      </c>
      <c r="G15" s="133">
        <f t="shared" si="0"/>
        <v>44.761227970437751</v>
      </c>
    </row>
    <row r="16" spans="1:7" s="155" customFormat="1" ht="15" customHeight="1" x14ac:dyDescent="0.2">
      <c r="A16" s="220" t="s">
        <v>48</v>
      </c>
      <c r="B16" s="221"/>
      <c r="C16" s="222"/>
      <c r="D16" s="152" t="s">
        <v>50</v>
      </c>
      <c r="E16" s="147">
        <f>E27</f>
        <v>30</v>
      </c>
      <c r="F16" s="147">
        <f>F27</f>
        <v>0</v>
      </c>
      <c r="G16" s="133">
        <f t="shared" si="0"/>
        <v>0</v>
      </c>
    </row>
    <row r="17" spans="1:7" s="155" customFormat="1" ht="15" customHeight="1" x14ac:dyDescent="0.2">
      <c r="A17" s="223">
        <v>96</v>
      </c>
      <c r="B17" s="224"/>
      <c r="C17" s="225"/>
      <c r="D17" s="152" t="s">
        <v>231</v>
      </c>
      <c r="E17" s="147"/>
      <c r="F17" s="147">
        <f>F26</f>
        <v>8.26</v>
      </c>
      <c r="G17" s="133"/>
    </row>
    <row r="18" spans="1:7" s="156" customFormat="1" ht="21" customHeight="1" x14ac:dyDescent="0.25">
      <c r="A18" s="134" t="s">
        <v>69</v>
      </c>
      <c r="B18" s="135"/>
      <c r="C18" s="136"/>
      <c r="D18" s="137" t="s">
        <v>70</v>
      </c>
      <c r="E18" s="138">
        <f>E19+E56</f>
        <v>230300</v>
      </c>
      <c r="F18" s="138">
        <f>F19+F56</f>
        <v>102661</v>
      </c>
      <c r="G18" s="139">
        <f>F18/E18*100</f>
        <v>44.577073382544505</v>
      </c>
    </row>
    <row r="19" spans="1:7" s="156" customFormat="1" ht="21" customHeight="1" x14ac:dyDescent="0.25">
      <c r="A19" s="140" t="s">
        <v>71</v>
      </c>
      <c r="B19" s="141"/>
      <c r="C19" s="142"/>
      <c r="D19" s="143" t="s">
        <v>4</v>
      </c>
      <c r="E19" s="144">
        <f>E22+E31+E53</f>
        <v>228300</v>
      </c>
      <c r="F19" s="144">
        <f>F22+F31+F53</f>
        <v>101704.75</v>
      </c>
      <c r="G19" s="145">
        <f t="shared" ref="G19:G59" si="1">F19/E19*100</f>
        <v>44.54872974156811</v>
      </c>
    </row>
    <row r="20" spans="1:7" s="155" customFormat="1" ht="21" customHeight="1" x14ac:dyDescent="0.25">
      <c r="A20" s="241" t="s">
        <v>37</v>
      </c>
      <c r="B20" s="241"/>
      <c r="C20" s="241"/>
      <c r="D20" s="146" t="s">
        <v>72</v>
      </c>
      <c r="E20" s="147">
        <v>110060</v>
      </c>
      <c r="F20" s="147">
        <v>52131.199999999997</v>
      </c>
      <c r="G20" s="133">
        <f t="shared" si="1"/>
        <v>47.366163910594217</v>
      </c>
    </row>
    <row r="21" spans="1:7" s="155" customFormat="1" ht="21" customHeight="1" x14ac:dyDescent="0.25">
      <c r="A21" s="243" t="s">
        <v>34</v>
      </c>
      <c r="B21" s="244"/>
      <c r="C21" s="245"/>
      <c r="D21" s="146" t="s">
        <v>40</v>
      </c>
      <c r="E21" s="147">
        <v>70000</v>
      </c>
      <c r="F21" s="147">
        <v>31494</v>
      </c>
      <c r="G21" s="133"/>
    </row>
    <row r="22" spans="1:7" s="156" customFormat="1" ht="21" customHeight="1" x14ac:dyDescent="0.25">
      <c r="A22" s="246">
        <v>31</v>
      </c>
      <c r="B22" s="246"/>
      <c r="C22" s="246"/>
      <c r="D22" s="148" t="s">
        <v>5</v>
      </c>
      <c r="E22" s="149">
        <v>180060</v>
      </c>
      <c r="F22" s="149">
        <f t="shared" ref="F22" si="2">F23+F24+F25</f>
        <v>83625.2</v>
      </c>
      <c r="G22" s="150">
        <f t="shared" si="1"/>
        <v>46.44296345662557</v>
      </c>
    </row>
    <row r="23" spans="1:7" s="155" customFormat="1" ht="21" customHeight="1" x14ac:dyDescent="0.25">
      <c r="A23" s="247">
        <v>3111</v>
      </c>
      <c r="B23" s="248"/>
      <c r="C23" s="249"/>
      <c r="D23" s="151" t="s">
        <v>73</v>
      </c>
      <c r="E23" s="147"/>
      <c r="F23" s="133">
        <v>69377.84</v>
      </c>
      <c r="G23" s="133"/>
    </row>
    <row r="24" spans="1:7" s="155" customFormat="1" ht="21" customHeight="1" x14ac:dyDescent="0.2">
      <c r="A24" s="227">
        <v>3121</v>
      </c>
      <c r="B24" s="227"/>
      <c r="C24" s="227"/>
      <c r="D24" s="41" t="s">
        <v>74</v>
      </c>
      <c r="E24" s="157"/>
      <c r="F24" s="157">
        <v>2800</v>
      </c>
      <c r="G24" s="133"/>
    </row>
    <row r="25" spans="1:7" s="155" customFormat="1" ht="25.5" customHeight="1" x14ac:dyDescent="0.2">
      <c r="A25" s="227">
        <v>3132</v>
      </c>
      <c r="B25" s="227"/>
      <c r="C25" s="227"/>
      <c r="D25" s="152" t="s">
        <v>75</v>
      </c>
      <c r="E25" s="157"/>
      <c r="F25" s="157">
        <v>11447.36</v>
      </c>
      <c r="G25" s="133"/>
    </row>
    <row r="26" spans="1:7" s="155" customFormat="1" ht="25.5" customHeight="1" x14ac:dyDescent="0.2">
      <c r="A26" s="223">
        <v>96</v>
      </c>
      <c r="B26" s="224"/>
      <c r="C26" s="225"/>
      <c r="D26" s="152" t="s">
        <v>231</v>
      </c>
      <c r="E26" s="157"/>
      <c r="F26" s="157">
        <v>8.26</v>
      </c>
      <c r="G26" s="133"/>
    </row>
    <row r="27" spans="1:7" s="155" customFormat="1" ht="25.5" customHeight="1" x14ac:dyDescent="0.2">
      <c r="A27" s="220" t="s">
        <v>48</v>
      </c>
      <c r="B27" s="221"/>
      <c r="C27" s="222"/>
      <c r="D27" s="152" t="s">
        <v>50</v>
      </c>
      <c r="E27" s="158">
        <v>30</v>
      </c>
      <c r="F27" s="158">
        <v>0</v>
      </c>
      <c r="G27" s="133"/>
    </row>
    <row r="28" spans="1:7" ht="21" customHeight="1" x14ac:dyDescent="0.2">
      <c r="A28" s="226" t="s">
        <v>34</v>
      </c>
      <c r="B28" s="226"/>
      <c r="C28" s="226"/>
      <c r="D28" s="41" t="s">
        <v>40</v>
      </c>
      <c r="E28" s="35">
        <v>360</v>
      </c>
      <c r="F28" s="158">
        <v>0</v>
      </c>
      <c r="G28" s="133">
        <f t="shared" si="1"/>
        <v>0</v>
      </c>
    </row>
    <row r="29" spans="1:7" ht="21" customHeight="1" x14ac:dyDescent="0.2">
      <c r="A29" s="226" t="s">
        <v>35</v>
      </c>
      <c r="B29" s="226"/>
      <c r="C29" s="226"/>
      <c r="D29" s="41" t="s">
        <v>36</v>
      </c>
      <c r="E29" s="35">
        <v>29920</v>
      </c>
      <c r="F29" s="158">
        <v>15703.25</v>
      </c>
      <c r="G29" s="133">
        <f t="shared" si="1"/>
        <v>52.484124331550795</v>
      </c>
    </row>
    <row r="30" spans="1:7" ht="21.75" customHeight="1" x14ac:dyDescent="0.2">
      <c r="A30" s="226" t="s">
        <v>37</v>
      </c>
      <c r="B30" s="226"/>
      <c r="C30" s="226"/>
      <c r="D30" s="41" t="s">
        <v>38</v>
      </c>
      <c r="E30" s="35">
        <v>17170</v>
      </c>
      <c r="F30" s="158">
        <v>2006.94</v>
      </c>
      <c r="G30" s="133">
        <f t="shared" si="1"/>
        <v>11.688642981945254</v>
      </c>
    </row>
    <row r="31" spans="1:7" s="22" customFormat="1" ht="21" customHeight="1" x14ac:dyDescent="0.25">
      <c r="A31" s="242" t="s">
        <v>76</v>
      </c>
      <c r="B31" s="242"/>
      <c r="C31" s="242"/>
      <c r="D31" s="125" t="s">
        <v>12</v>
      </c>
      <c r="E31" s="37">
        <v>47480</v>
      </c>
      <c r="F31" s="159">
        <f>F32+F33+F34+F35+F36+F37+F38+F40+F42+F43+F44+F46+F49+F50+F45+F39+F41+F48+F51+F47</f>
        <v>17718.450000000004</v>
      </c>
      <c r="G31" s="150">
        <f t="shared" si="1"/>
        <v>37.31771272114576</v>
      </c>
    </row>
    <row r="32" spans="1:7" ht="21" customHeight="1" x14ac:dyDescent="0.2">
      <c r="A32" s="226" t="s">
        <v>77</v>
      </c>
      <c r="B32" s="226"/>
      <c r="C32" s="226"/>
      <c r="D32" s="108" t="s">
        <v>150</v>
      </c>
      <c r="E32" s="35"/>
      <c r="F32" s="158">
        <v>130.94999999999999</v>
      </c>
      <c r="G32" s="133"/>
    </row>
    <row r="33" spans="1:7" ht="21.75" customHeight="1" x14ac:dyDescent="0.2">
      <c r="A33" s="226" t="s">
        <v>78</v>
      </c>
      <c r="B33" s="226"/>
      <c r="C33" s="226"/>
      <c r="D33" s="108" t="s">
        <v>79</v>
      </c>
      <c r="E33" s="35"/>
      <c r="F33" s="158">
        <v>2006.94</v>
      </c>
      <c r="G33" s="133"/>
    </row>
    <row r="34" spans="1:7" ht="21" customHeight="1" x14ac:dyDescent="0.2">
      <c r="A34" s="226" t="s">
        <v>80</v>
      </c>
      <c r="B34" s="226"/>
      <c r="C34" s="226"/>
      <c r="D34" s="108" t="s">
        <v>81</v>
      </c>
      <c r="E34" s="35"/>
      <c r="F34" s="158">
        <v>84</v>
      </c>
      <c r="G34" s="133"/>
    </row>
    <row r="35" spans="1:7" ht="28.5" x14ac:dyDescent="0.2">
      <c r="A35" s="226" t="s">
        <v>82</v>
      </c>
      <c r="B35" s="226"/>
      <c r="C35" s="226"/>
      <c r="D35" s="105" t="s">
        <v>83</v>
      </c>
      <c r="E35" s="35"/>
      <c r="F35" s="158">
        <v>153.9</v>
      </c>
      <c r="G35" s="133"/>
    </row>
    <row r="36" spans="1:7" ht="21" customHeight="1" x14ac:dyDescent="0.2">
      <c r="A36" s="226" t="s">
        <v>84</v>
      </c>
      <c r="B36" s="226"/>
      <c r="C36" s="226"/>
      <c r="D36" s="108" t="s">
        <v>85</v>
      </c>
      <c r="E36" s="35"/>
      <c r="F36" s="158">
        <v>1648.49</v>
      </c>
      <c r="G36" s="133"/>
    </row>
    <row r="37" spans="1:7" ht="21.75" customHeight="1" x14ac:dyDescent="0.2">
      <c r="A37" s="226" t="s">
        <v>86</v>
      </c>
      <c r="B37" s="226"/>
      <c r="C37" s="226"/>
      <c r="D37" s="108" t="s">
        <v>87</v>
      </c>
      <c r="E37" s="35"/>
      <c r="F37" s="158">
        <v>5400.61</v>
      </c>
      <c r="G37" s="133"/>
    </row>
    <row r="38" spans="1:7" ht="21" customHeight="1" x14ac:dyDescent="0.2">
      <c r="A38" s="226" t="s">
        <v>88</v>
      </c>
      <c r="B38" s="226"/>
      <c r="C38" s="226"/>
      <c r="D38" s="108" t="s">
        <v>89</v>
      </c>
      <c r="E38" s="35"/>
      <c r="F38" s="158">
        <v>2679.28</v>
      </c>
      <c r="G38" s="133"/>
    </row>
    <row r="39" spans="1:7" ht="21" customHeight="1" x14ac:dyDescent="0.2">
      <c r="A39" s="220" t="s">
        <v>185</v>
      </c>
      <c r="B39" s="221"/>
      <c r="C39" s="222"/>
      <c r="D39" s="108" t="s">
        <v>186</v>
      </c>
      <c r="E39" s="35"/>
      <c r="F39" s="158">
        <v>34.200000000000003</v>
      </c>
      <c r="G39" s="133"/>
    </row>
    <row r="40" spans="1:7" ht="21.75" customHeight="1" x14ac:dyDescent="0.2">
      <c r="A40" s="226" t="s">
        <v>91</v>
      </c>
      <c r="B40" s="226"/>
      <c r="C40" s="226"/>
      <c r="D40" s="108" t="s">
        <v>92</v>
      </c>
      <c r="E40" s="35"/>
      <c r="F40" s="158">
        <v>1052.72</v>
      </c>
      <c r="G40" s="133"/>
    </row>
    <row r="41" spans="1:7" ht="21.75" customHeight="1" x14ac:dyDescent="0.2">
      <c r="A41" s="220" t="s">
        <v>187</v>
      </c>
      <c r="B41" s="221"/>
      <c r="C41" s="222"/>
      <c r="D41" s="108" t="s">
        <v>188</v>
      </c>
      <c r="E41" s="35"/>
      <c r="F41" s="158">
        <v>8.08</v>
      </c>
      <c r="G41" s="133"/>
    </row>
    <row r="42" spans="1:7" ht="21.75" customHeight="1" x14ac:dyDescent="0.2">
      <c r="A42" s="226" t="s">
        <v>94</v>
      </c>
      <c r="B42" s="226"/>
      <c r="C42" s="226"/>
      <c r="D42" s="108" t="s">
        <v>95</v>
      </c>
      <c r="E42" s="35"/>
      <c r="F42" s="158">
        <v>248.51</v>
      </c>
      <c r="G42" s="133"/>
    </row>
    <row r="43" spans="1:7" ht="21" customHeight="1" x14ac:dyDescent="0.2">
      <c r="A43" s="226" t="s">
        <v>96</v>
      </c>
      <c r="B43" s="226"/>
      <c r="C43" s="226"/>
      <c r="D43" s="108" t="s">
        <v>97</v>
      </c>
      <c r="E43" s="35"/>
      <c r="F43" s="158">
        <v>1472.02</v>
      </c>
      <c r="G43" s="133"/>
    </row>
    <row r="44" spans="1:7" ht="21" customHeight="1" x14ac:dyDescent="0.2">
      <c r="A44" s="226" t="s">
        <v>98</v>
      </c>
      <c r="B44" s="226"/>
      <c r="C44" s="226"/>
      <c r="D44" s="108" t="s">
        <v>99</v>
      </c>
      <c r="E44" s="35"/>
      <c r="F44" s="158">
        <v>1053.19</v>
      </c>
      <c r="G44" s="133"/>
    </row>
    <row r="45" spans="1:7" ht="21" customHeight="1" x14ac:dyDescent="0.2">
      <c r="A45" s="220" t="s">
        <v>151</v>
      </c>
      <c r="B45" s="221"/>
      <c r="C45" s="222"/>
      <c r="D45" s="108" t="s">
        <v>141</v>
      </c>
      <c r="E45" s="35"/>
      <c r="F45" s="158">
        <v>150</v>
      </c>
      <c r="G45" s="133"/>
    </row>
    <row r="46" spans="1:7" ht="21" customHeight="1" x14ac:dyDescent="0.2">
      <c r="A46" s="226" t="s">
        <v>100</v>
      </c>
      <c r="B46" s="226"/>
      <c r="C46" s="226"/>
      <c r="D46" s="108" t="s">
        <v>101</v>
      </c>
      <c r="E46" s="35"/>
      <c r="F46" s="158">
        <v>1059.5</v>
      </c>
      <c r="G46" s="133"/>
    </row>
    <row r="47" spans="1:7" ht="21" customHeight="1" x14ac:dyDescent="0.2">
      <c r="A47" s="220" t="s">
        <v>207</v>
      </c>
      <c r="B47" s="221"/>
      <c r="C47" s="222"/>
      <c r="D47" s="108" t="s">
        <v>205</v>
      </c>
      <c r="E47" s="35"/>
      <c r="F47" s="158">
        <v>73.13</v>
      </c>
      <c r="G47" s="133"/>
    </row>
    <row r="48" spans="1:7" ht="21" customHeight="1" x14ac:dyDescent="0.2">
      <c r="A48" s="220" t="s">
        <v>189</v>
      </c>
      <c r="B48" s="221"/>
      <c r="C48" s="222"/>
      <c r="D48" s="108" t="s">
        <v>190</v>
      </c>
      <c r="E48" s="35"/>
      <c r="F48" s="158">
        <v>27.99</v>
      </c>
      <c r="G48" s="133"/>
    </row>
    <row r="49" spans="1:7" ht="21.75" customHeight="1" x14ac:dyDescent="0.2">
      <c r="A49" s="227">
        <v>3292</v>
      </c>
      <c r="B49" s="227"/>
      <c r="C49" s="227"/>
      <c r="D49" s="108" t="s">
        <v>152</v>
      </c>
      <c r="E49" s="35"/>
      <c r="F49" s="158">
        <v>320.94</v>
      </c>
      <c r="G49" s="133"/>
    </row>
    <row r="50" spans="1:7" ht="21" customHeight="1" x14ac:dyDescent="0.2">
      <c r="A50" s="227">
        <v>3293</v>
      </c>
      <c r="B50" s="227"/>
      <c r="C50" s="227"/>
      <c r="D50" s="108" t="s">
        <v>103</v>
      </c>
      <c r="E50" s="35"/>
      <c r="F50" s="158">
        <v>114</v>
      </c>
      <c r="G50" s="133"/>
    </row>
    <row r="51" spans="1:7" ht="21" customHeight="1" x14ac:dyDescent="0.2">
      <c r="A51" s="223">
        <v>3294</v>
      </c>
      <c r="B51" s="224"/>
      <c r="C51" s="225"/>
      <c r="D51" s="108" t="s">
        <v>104</v>
      </c>
      <c r="E51" s="35"/>
      <c r="F51" s="158"/>
      <c r="G51" s="133"/>
    </row>
    <row r="52" spans="1:7" ht="21" customHeight="1" x14ac:dyDescent="0.2">
      <c r="A52" s="226" t="s">
        <v>35</v>
      </c>
      <c r="B52" s="226"/>
      <c r="C52" s="226"/>
      <c r="D52" s="41" t="s">
        <v>36</v>
      </c>
      <c r="E52" s="35">
        <v>760</v>
      </c>
      <c r="F52" s="158">
        <v>361.1</v>
      </c>
      <c r="G52" s="133">
        <f t="shared" si="1"/>
        <v>47.51315789473685</v>
      </c>
    </row>
    <row r="53" spans="1:7" s="22" customFormat="1" ht="21" customHeight="1" x14ac:dyDescent="0.25">
      <c r="A53" s="228">
        <v>34</v>
      </c>
      <c r="B53" s="228"/>
      <c r="C53" s="228"/>
      <c r="D53" s="124" t="s">
        <v>39</v>
      </c>
      <c r="E53" s="37">
        <v>760</v>
      </c>
      <c r="F53" s="159">
        <f>F54+F55</f>
        <v>361.1</v>
      </c>
      <c r="G53" s="150">
        <f t="shared" si="1"/>
        <v>47.51315789473685</v>
      </c>
    </row>
    <row r="54" spans="1:7" ht="21" customHeight="1" x14ac:dyDescent="0.2">
      <c r="A54" s="227">
        <v>3431</v>
      </c>
      <c r="B54" s="227"/>
      <c r="C54" s="227"/>
      <c r="D54" s="108" t="s">
        <v>107</v>
      </c>
      <c r="E54" s="35"/>
      <c r="F54" s="158">
        <v>361.1</v>
      </c>
      <c r="G54" s="133"/>
    </row>
    <row r="55" spans="1:7" ht="21" customHeight="1" x14ac:dyDescent="0.2">
      <c r="A55" s="223">
        <v>3433</v>
      </c>
      <c r="B55" s="224"/>
      <c r="C55" s="225"/>
      <c r="D55" s="108" t="s">
        <v>191</v>
      </c>
      <c r="E55" s="35"/>
      <c r="F55" s="158"/>
      <c r="G55" s="133"/>
    </row>
    <row r="56" spans="1:7" s="22" customFormat="1" ht="21" customHeight="1" x14ac:dyDescent="0.25">
      <c r="A56" s="229" t="s">
        <v>108</v>
      </c>
      <c r="B56" s="230"/>
      <c r="C56" s="231"/>
      <c r="D56" s="153" t="s">
        <v>6</v>
      </c>
      <c r="E56" s="160">
        <f>E59</f>
        <v>2000</v>
      </c>
      <c r="F56" s="161">
        <f t="shared" ref="F56" si="3">F59</f>
        <v>956.25</v>
      </c>
      <c r="G56" s="145">
        <f t="shared" si="1"/>
        <v>47.8125</v>
      </c>
    </row>
    <row r="57" spans="1:7" s="22" customFormat="1" ht="21" customHeight="1" x14ac:dyDescent="0.25">
      <c r="A57" s="226" t="s">
        <v>35</v>
      </c>
      <c r="B57" s="226"/>
      <c r="C57" s="226"/>
      <c r="D57" s="41" t="s">
        <v>36</v>
      </c>
      <c r="E57" s="35"/>
      <c r="F57" s="159"/>
      <c r="G57" s="133" t="e">
        <f t="shared" si="1"/>
        <v>#DIV/0!</v>
      </c>
    </row>
    <row r="58" spans="1:7" s="22" customFormat="1" ht="21" customHeight="1" x14ac:dyDescent="0.25">
      <c r="A58" s="220" t="s">
        <v>37</v>
      </c>
      <c r="B58" s="221"/>
      <c r="C58" s="222"/>
      <c r="D58" s="41" t="s">
        <v>38</v>
      </c>
      <c r="E58" s="35">
        <v>2000</v>
      </c>
      <c r="F58" s="158">
        <v>956.25</v>
      </c>
      <c r="G58" s="133"/>
    </row>
    <row r="59" spans="1:7" s="22" customFormat="1" ht="29.25" x14ac:dyDescent="0.25">
      <c r="A59" s="228">
        <v>42</v>
      </c>
      <c r="B59" s="228"/>
      <c r="C59" s="228"/>
      <c r="D59" s="154" t="s">
        <v>109</v>
      </c>
      <c r="E59" s="37">
        <v>2000</v>
      </c>
      <c r="F59" s="159">
        <f>F60+F61</f>
        <v>956.25</v>
      </c>
      <c r="G59" s="150">
        <f t="shared" si="1"/>
        <v>47.8125</v>
      </c>
    </row>
    <row r="60" spans="1:7" ht="21.75" customHeight="1" x14ac:dyDescent="0.2">
      <c r="A60" s="227">
        <v>4221</v>
      </c>
      <c r="B60" s="227"/>
      <c r="C60" s="227"/>
      <c r="D60" s="41" t="s">
        <v>110</v>
      </c>
      <c r="E60" s="35"/>
      <c r="F60" s="158"/>
      <c r="G60" s="133"/>
    </row>
    <row r="61" spans="1:7" ht="21" customHeight="1" x14ac:dyDescent="0.2">
      <c r="A61" s="227">
        <v>4223</v>
      </c>
      <c r="B61" s="227"/>
      <c r="C61" s="227"/>
      <c r="D61" s="41" t="s">
        <v>206</v>
      </c>
      <c r="E61" s="35"/>
      <c r="F61" s="158">
        <v>956.25</v>
      </c>
      <c r="G61" s="133"/>
    </row>
    <row r="62" spans="1:7" x14ac:dyDescent="0.2">
      <c r="E62" s="162"/>
      <c r="F62" s="162"/>
      <c r="G62" s="162"/>
    </row>
    <row r="63" spans="1:7" x14ac:dyDescent="0.2">
      <c r="E63" s="162"/>
      <c r="F63" s="162"/>
    </row>
    <row r="64" spans="1:7" x14ac:dyDescent="0.2">
      <c r="E64" s="162"/>
      <c r="F64" s="162"/>
    </row>
    <row r="65" spans="5:6" x14ac:dyDescent="0.2">
      <c r="E65" s="162"/>
      <c r="F65" s="162"/>
    </row>
    <row r="66" spans="5:6" x14ac:dyDescent="0.2">
      <c r="E66" s="162"/>
      <c r="F66" s="162"/>
    </row>
    <row r="67" spans="5:6" x14ac:dyDescent="0.2">
      <c r="E67" s="162"/>
      <c r="F67" s="162"/>
    </row>
  </sheetData>
  <mergeCells count="56">
    <mergeCell ref="A21:C21"/>
    <mergeCell ref="A22:C22"/>
    <mergeCell ref="A23:C23"/>
    <mergeCell ref="A24:C24"/>
    <mergeCell ref="A37:C37"/>
    <mergeCell ref="A38:C38"/>
    <mergeCell ref="A25:C25"/>
    <mergeCell ref="A28:C28"/>
    <mergeCell ref="A29:C29"/>
    <mergeCell ref="A30:C30"/>
    <mergeCell ref="A31:C31"/>
    <mergeCell ref="A35:C35"/>
    <mergeCell ref="A36:C36"/>
    <mergeCell ref="A27:C27"/>
    <mergeCell ref="A32:C32"/>
    <mergeCell ref="A33:C33"/>
    <mergeCell ref="A34:C34"/>
    <mergeCell ref="A26:C26"/>
    <mergeCell ref="A9:C9"/>
    <mergeCell ref="A10:C10"/>
    <mergeCell ref="A11:C11"/>
    <mergeCell ref="A12:C12"/>
    <mergeCell ref="A20:C20"/>
    <mergeCell ref="A13:C13"/>
    <mergeCell ref="A14:C14"/>
    <mergeCell ref="A15:C15"/>
    <mergeCell ref="A16:C16"/>
    <mergeCell ref="A17:C17"/>
    <mergeCell ref="A1:G1"/>
    <mergeCell ref="A3:G3"/>
    <mergeCell ref="A5:G5"/>
    <mergeCell ref="A7:D7"/>
    <mergeCell ref="A8:D8"/>
    <mergeCell ref="A59:C59"/>
    <mergeCell ref="A60:C60"/>
    <mergeCell ref="A61:C61"/>
    <mergeCell ref="A53:C53"/>
    <mergeCell ref="A54:C54"/>
    <mergeCell ref="A56:C56"/>
    <mergeCell ref="A58:C58"/>
    <mergeCell ref="A57:C57"/>
    <mergeCell ref="A39:C39"/>
    <mergeCell ref="A41:C41"/>
    <mergeCell ref="A48:C48"/>
    <mergeCell ref="A51:C51"/>
    <mergeCell ref="A55:C55"/>
    <mergeCell ref="A40:C40"/>
    <mergeCell ref="A50:C50"/>
    <mergeCell ref="A52:C52"/>
    <mergeCell ref="A46:C46"/>
    <mergeCell ref="A49:C49"/>
    <mergeCell ref="A42:C42"/>
    <mergeCell ref="A43:C43"/>
    <mergeCell ref="A44:C44"/>
    <mergeCell ref="A45:C45"/>
    <mergeCell ref="A47:C47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opLeftCell="A70" workbookViewId="0">
      <selection activeCell="A96" sqref="A96"/>
    </sheetView>
  </sheetViews>
  <sheetFormatPr defaultRowHeight="15" x14ac:dyDescent="0.25"/>
  <cols>
    <col min="1" max="16384" width="9.140625" style="44"/>
  </cols>
  <sheetData>
    <row r="1" spans="1:14" x14ac:dyDescent="0.25">
      <c r="A1" s="234" t="s">
        <v>156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</row>
    <row r="2" spans="1:14" ht="12" customHeight="1" x14ac:dyDescent="0.25"/>
    <row r="3" spans="1:14" x14ac:dyDescent="0.25">
      <c r="A3" s="250" t="s">
        <v>157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</row>
    <row r="4" spans="1:14" ht="11.25" customHeight="1" x14ac:dyDescent="0.25"/>
    <row r="5" spans="1:14" x14ac:dyDescent="0.25">
      <c r="A5" s="252" t="s">
        <v>216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</row>
    <row r="6" spans="1:14" x14ac:dyDescent="0.25">
      <c r="A6" s="252" t="s">
        <v>217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</row>
    <row r="7" spans="1:14" x14ac:dyDescent="0.25">
      <c r="A7" s="252" t="s">
        <v>218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</row>
    <row r="9" spans="1:14" x14ac:dyDescent="0.25">
      <c r="A9" s="252" t="s">
        <v>215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</row>
    <row r="10" spans="1:14" x14ac:dyDescent="0.25">
      <c r="A10" s="252" t="s">
        <v>219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</row>
    <row r="11" spans="1:14" ht="12" customHeight="1" x14ac:dyDescent="0.25"/>
    <row r="12" spans="1:14" x14ac:dyDescent="0.25">
      <c r="A12" s="234" t="s">
        <v>158</v>
      </c>
      <c r="B12" s="234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</row>
    <row r="13" spans="1:14" ht="10.5" customHeight="1" x14ac:dyDescent="0.25"/>
    <row r="14" spans="1:14" s="45" customFormat="1" ht="14.25" x14ac:dyDescent="0.2">
      <c r="A14" s="250" t="s">
        <v>159</v>
      </c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</row>
    <row r="15" spans="1:14" ht="10.5" customHeight="1" x14ac:dyDescent="0.25"/>
    <row r="16" spans="1:14" x14ac:dyDescent="0.25">
      <c r="A16" s="256" t="s">
        <v>220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</row>
    <row r="17" spans="1:14" x14ac:dyDescent="0.25">
      <c r="A17" s="256"/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</row>
    <row r="18" spans="1:14" ht="18.75" customHeight="1" x14ac:dyDescent="0.25">
      <c r="A18" s="256"/>
      <c r="B18" s="256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</row>
    <row r="19" spans="1:14" ht="9" customHeight="1" x14ac:dyDescent="0.25"/>
    <row r="20" spans="1:14" x14ac:dyDescent="0.25">
      <c r="A20" s="256" t="s">
        <v>221</v>
      </c>
      <c r="B20" s="256"/>
      <c r="C20" s="256"/>
      <c r="D20" s="256"/>
      <c r="E20" s="256"/>
      <c r="F20" s="256"/>
      <c r="G20" s="256"/>
      <c r="H20" s="256"/>
      <c r="I20" s="256"/>
      <c r="J20" s="256"/>
      <c r="K20" s="256"/>
      <c r="L20" s="256"/>
      <c r="M20" s="256"/>
      <c r="N20" s="256"/>
    </row>
    <row r="21" spans="1:14" x14ac:dyDescent="0.25">
      <c r="A21" s="256"/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</row>
    <row r="22" spans="1:14" ht="30" customHeight="1" x14ac:dyDescent="0.25">
      <c r="A22" s="256"/>
      <c r="B22" s="256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</row>
    <row r="23" spans="1:14" ht="10.5" customHeight="1" x14ac:dyDescent="0.25"/>
    <row r="24" spans="1:14" x14ac:dyDescent="0.25">
      <c r="A24" s="256" t="s">
        <v>222</v>
      </c>
      <c r="B24" s="256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</row>
    <row r="25" spans="1:14" ht="30.75" customHeight="1" x14ac:dyDescent="0.25">
      <c r="A25" s="256"/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</row>
    <row r="26" spans="1:14" ht="10.5" customHeight="1" x14ac:dyDescent="0.25"/>
    <row r="27" spans="1:14" x14ac:dyDescent="0.25">
      <c r="A27" s="234" t="s">
        <v>160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</row>
    <row r="28" spans="1:14" ht="10.5" customHeight="1" x14ac:dyDescent="0.25"/>
    <row r="29" spans="1:14" s="21" customFormat="1" ht="14.25" x14ac:dyDescent="0.2">
      <c r="A29" s="250" t="s">
        <v>161</v>
      </c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</row>
    <row r="30" spans="1:14" s="21" customFormat="1" ht="12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x14ac:dyDescent="0.25">
      <c r="A31" s="256" t="s">
        <v>223</v>
      </c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</row>
    <row r="32" spans="1:14" x14ac:dyDescent="0.25">
      <c r="A32" s="256"/>
      <c r="B32" s="256"/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  <c r="N32" s="256"/>
    </row>
    <row r="33" spans="1:14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1:14" x14ac:dyDescent="0.25">
      <c r="A34" s="256" t="s">
        <v>175</v>
      </c>
      <c r="B34" s="256"/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</row>
    <row r="35" spans="1:14" x14ac:dyDescent="0.25">
      <c r="A35" s="256"/>
      <c r="B35" s="256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</row>
    <row r="36" spans="1:14" ht="7.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25">
      <c r="A37" s="256" t="s">
        <v>224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</row>
    <row r="38" spans="1:14" ht="44.25" customHeight="1" x14ac:dyDescent="0.25">
      <c r="A38" s="256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</row>
    <row r="39" spans="1:14" ht="10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1:14" x14ac:dyDescent="0.25">
      <c r="A40" s="256" t="s">
        <v>225</v>
      </c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</row>
    <row r="41" spans="1:14" ht="30.75" customHeight="1" x14ac:dyDescent="0.25">
      <c r="A41" s="256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</row>
    <row r="42" spans="1:14" ht="10.5" customHeight="1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 ht="61.5" customHeight="1" x14ac:dyDescent="0.25">
      <c r="A43" s="256" t="s">
        <v>226</v>
      </c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</row>
    <row r="44" spans="1:14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14" x14ac:dyDescent="0.25">
      <c r="A45" s="234" t="s">
        <v>162</v>
      </c>
      <c r="B45" s="234"/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</row>
    <row r="47" spans="1:14" x14ac:dyDescent="0.25">
      <c r="A47" s="250" t="s">
        <v>163</v>
      </c>
      <c r="B47" s="250"/>
      <c r="C47" s="250"/>
      <c r="D47" s="250"/>
      <c r="E47" s="250"/>
      <c r="F47" s="250"/>
      <c r="G47" s="250"/>
      <c r="H47" s="250"/>
      <c r="I47" s="250"/>
      <c r="J47" s="250"/>
      <c r="K47" s="250"/>
      <c r="L47" s="250"/>
      <c r="M47" s="250"/>
      <c r="N47" s="250"/>
    </row>
    <row r="48" spans="1:14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1:14" x14ac:dyDescent="0.25">
      <c r="A49" s="252" t="s">
        <v>176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</row>
    <row r="50" spans="1:14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 x14ac:dyDescent="0.25">
      <c r="A51" s="234" t="s">
        <v>164</v>
      </c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</row>
    <row r="52" spans="1:14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4" x14ac:dyDescent="0.25">
      <c r="A53" s="250" t="s">
        <v>165</v>
      </c>
      <c r="B53" s="250"/>
      <c r="C53" s="250"/>
      <c r="D53" s="250"/>
      <c r="E53" s="250"/>
      <c r="F53" s="250"/>
      <c r="G53" s="250"/>
      <c r="H53" s="250"/>
      <c r="I53" s="250"/>
      <c r="J53" s="250"/>
      <c r="K53" s="250"/>
      <c r="L53" s="250"/>
      <c r="M53" s="250"/>
      <c r="N53" s="250"/>
    </row>
    <row r="55" spans="1:14" x14ac:dyDescent="0.25">
      <c r="A55" s="253" t="s">
        <v>177</v>
      </c>
      <c r="B55" s="253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  <c r="N55" s="253"/>
    </row>
    <row r="56" spans="1:14" x14ac:dyDescent="0.25">
      <c r="A56" s="253"/>
      <c r="B56" s="253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</row>
    <row r="58" spans="1:14" x14ac:dyDescent="0.25">
      <c r="A58" s="234" t="s">
        <v>166</v>
      </c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4"/>
      <c r="N58" s="234"/>
    </row>
    <row r="60" spans="1:14" x14ac:dyDescent="0.25">
      <c r="A60" s="250" t="s">
        <v>167</v>
      </c>
      <c r="B60" s="250"/>
      <c r="C60" s="250"/>
      <c r="D60" s="250"/>
      <c r="E60" s="250"/>
      <c r="F60" s="250"/>
      <c r="G60" s="250"/>
      <c r="H60" s="250"/>
      <c r="I60" s="250"/>
      <c r="J60" s="250"/>
      <c r="K60" s="250"/>
      <c r="L60" s="250"/>
      <c r="M60" s="250"/>
      <c r="N60" s="250"/>
    </row>
    <row r="62" spans="1:14" x14ac:dyDescent="0.25">
      <c r="A62" s="251" t="s">
        <v>178</v>
      </c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</row>
    <row r="65" spans="1:14" x14ac:dyDescent="0.25">
      <c r="A65" s="234" t="s">
        <v>168</v>
      </c>
      <c r="B65" s="234"/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/>
      <c r="N65" s="234"/>
    </row>
    <row r="67" spans="1:14" x14ac:dyDescent="0.25">
      <c r="A67" s="250" t="s">
        <v>169</v>
      </c>
      <c r="B67" s="250"/>
      <c r="C67" s="250"/>
      <c r="D67" s="250"/>
      <c r="E67" s="250"/>
      <c r="F67" s="250"/>
      <c r="G67" s="250"/>
      <c r="H67" s="250"/>
      <c r="I67" s="250"/>
      <c r="J67" s="250"/>
      <c r="K67" s="250"/>
      <c r="L67" s="250"/>
      <c r="M67" s="250"/>
      <c r="N67" s="250"/>
    </row>
    <row r="69" spans="1:14" x14ac:dyDescent="0.25">
      <c r="A69" s="256" t="s">
        <v>227</v>
      </c>
      <c r="B69" s="256"/>
      <c r="C69" s="256"/>
      <c r="D69" s="256"/>
      <c r="E69" s="256"/>
      <c r="F69" s="256"/>
      <c r="G69" s="256"/>
      <c r="H69" s="256"/>
      <c r="I69" s="256"/>
      <c r="J69" s="256"/>
      <c r="K69" s="256"/>
      <c r="L69" s="256"/>
      <c r="M69" s="256"/>
      <c r="N69" s="256"/>
    </row>
    <row r="70" spans="1:14" ht="13.5" customHeight="1" x14ac:dyDescent="0.25">
      <c r="A70" s="256"/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</row>
    <row r="71" spans="1:14" hidden="1" x14ac:dyDescent="0.25">
      <c r="A71" s="256"/>
      <c r="B71" s="256"/>
      <c r="C71" s="256"/>
      <c r="D71" s="256"/>
      <c r="E71" s="256"/>
      <c r="F71" s="256"/>
      <c r="G71" s="256"/>
      <c r="H71" s="256"/>
      <c r="I71" s="256"/>
      <c r="J71" s="256"/>
      <c r="K71" s="256"/>
      <c r="L71" s="256"/>
      <c r="M71" s="256"/>
      <c r="N71" s="256"/>
    </row>
    <row r="72" spans="1:14" ht="1.5" customHeight="1" x14ac:dyDescent="0.25">
      <c r="A72" s="256"/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256"/>
      <c r="M72" s="256"/>
      <c r="N72" s="256"/>
    </row>
    <row r="74" spans="1:14" x14ac:dyDescent="0.25">
      <c r="A74" s="257" t="s">
        <v>228</v>
      </c>
      <c r="B74" s="257"/>
      <c r="C74" s="257"/>
      <c r="D74" s="257"/>
      <c r="E74" s="257"/>
      <c r="F74" s="257"/>
      <c r="G74" s="257"/>
      <c r="H74" s="257"/>
      <c r="I74" s="257"/>
      <c r="J74" s="257"/>
      <c r="K74" s="257"/>
      <c r="L74" s="257"/>
      <c r="M74" s="257"/>
      <c r="N74" s="257"/>
    </row>
    <row r="75" spans="1:14" ht="27" customHeight="1" x14ac:dyDescent="0.25">
      <c r="A75" s="257"/>
      <c r="B75" s="257"/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</row>
    <row r="77" spans="1:14" x14ac:dyDescent="0.25">
      <c r="A77" s="258" t="s">
        <v>179</v>
      </c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8"/>
      <c r="M77" s="258"/>
      <c r="N77" s="258"/>
    </row>
    <row r="79" spans="1:14" x14ac:dyDescent="0.25">
      <c r="A79" s="234" t="s">
        <v>170</v>
      </c>
      <c r="B79" s="234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</row>
    <row r="80" spans="1:14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</row>
    <row r="81" spans="1:14" x14ac:dyDescent="0.25">
      <c r="A81" s="250" t="s">
        <v>171</v>
      </c>
      <c r="B81" s="250"/>
      <c r="C81" s="250"/>
      <c r="D81" s="250"/>
      <c r="E81" s="250"/>
      <c r="F81" s="250"/>
      <c r="G81" s="250"/>
      <c r="H81" s="250"/>
      <c r="I81" s="250"/>
      <c r="J81" s="250"/>
      <c r="K81" s="250"/>
      <c r="L81" s="250"/>
      <c r="M81" s="250"/>
      <c r="N81" s="250"/>
    </row>
    <row r="82" spans="1:14" x14ac:dyDescent="0.25">
      <c r="A82" s="49"/>
    </row>
    <row r="83" spans="1:14" x14ac:dyDescent="0.25">
      <c r="A83" s="252" t="s">
        <v>180</v>
      </c>
      <c r="B83" s="252"/>
      <c r="C83" s="252"/>
      <c r="D83" s="252"/>
      <c r="E83" s="252"/>
      <c r="F83" s="252"/>
      <c r="G83" s="252"/>
      <c r="H83" s="252"/>
      <c r="I83" s="252"/>
      <c r="J83" s="252"/>
      <c r="K83" s="252"/>
      <c r="L83" s="252"/>
      <c r="M83" s="252"/>
      <c r="N83" s="252"/>
    </row>
    <row r="85" spans="1:14" x14ac:dyDescent="0.25">
      <c r="A85" s="259" t="s">
        <v>172</v>
      </c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</row>
    <row r="86" spans="1:14" ht="9.75" customHeight="1" x14ac:dyDescent="0.25"/>
    <row r="87" spans="1:14" x14ac:dyDescent="0.25">
      <c r="A87" s="234" t="s">
        <v>173</v>
      </c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</row>
    <row r="89" spans="1:14" x14ac:dyDescent="0.25">
      <c r="A89" s="252" t="s">
        <v>229</v>
      </c>
      <c r="B89" s="252"/>
      <c r="C89" s="252"/>
      <c r="D89" s="252"/>
      <c r="E89" s="252"/>
      <c r="F89" s="252"/>
      <c r="G89" s="252"/>
      <c r="H89" s="252"/>
      <c r="I89" s="252"/>
      <c r="J89" s="252"/>
      <c r="K89" s="252"/>
      <c r="L89" s="252"/>
      <c r="M89" s="252"/>
      <c r="N89" s="252"/>
    </row>
    <row r="91" spans="1:14" x14ac:dyDescent="0.25">
      <c r="A91" s="254" t="s">
        <v>174</v>
      </c>
      <c r="B91" s="254"/>
      <c r="C91" s="254"/>
      <c r="D91" s="254"/>
      <c r="E91" s="254"/>
      <c r="F91" s="254"/>
      <c r="G91" s="254"/>
      <c r="H91" s="254"/>
      <c r="I91" s="254"/>
      <c r="J91" s="254"/>
      <c r="K91" s="254"/>
      <c r="L91" s="254"/>
      <c r="M91" s="254"/>
      <c r="N91" s="254"/>
    </row>
    <row r="92" spans="1:14" x14ac:dyDescent="0.25">
      <c r="A92" s="254" t="s">
        <v>181</v>
      </c>
      <c r="B92" s="254"/>
      <c r="C92" s="254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N92" s="254"/>
    </row>
    <row r="94" spans="1:14" s="50" customFormat="1" x14ac:dyDescent="0.25">
      <c r="A94" s="50" t="s">
        <v>234</v>
      </c>
    </row>
    <row r="95" spans="1:14" s="50" customFormat="1" x14ac:dyDescent="0.25">
      <c r="A95" s="50" t="s">
        <v>230</v>
      </c>
    </row>
    <row r="96" spans="1:14" s="50" customFormat="1" x14ac:dyDescent="0.25">
      <c r="A96" s="50" t="s">
        <v>235</v>
      </c>
      <c r="K96" s="255" t="s">
        <v>233</v>
      </c>
      <c r="L96" s="255"/>
      <c r="M96" s="255"/>
      <c r="N96" s="255"/>
    </row>
    <row r="97" spans="11:14" x14ac:dyDescent="0.25">
      <c r="K97" s="254" t="s">
        <v>232</v>
      </c>
      <c r="L97" s="254"/>
      <c r="M97" s="254"/>
      <c r="N97" s="254"/>
    </row>
  </sheetData>
  <mergeCells count="43">
    <mergeCell ref="A24:N25"/>
    <mergeCell ref="A27:N27"/>
    <mergeCell ref="A29:N29"/>
    <mergeCell ref="A10:N10"/>
    <mergeCell ref="A1:N1"/>
    <mergeCell ref="A3:N3"/>
    <mergeCell ref="A5:N5"/>
    <mergeCell ref="A6:N6"/>
    <mergeCell ref="A7:N7"/>
    <mergeCell ref="A9:N9"/>
    <mergeCell ref="A12:N12"/>
    <mergeCell ref="A14:N14"/>
    <mergeCell ref="A16:N18"/>
    <mergeCell ref="A20:N22"/>
    <mergeCell ref="A40:N41"/>
    <mergeCell ref="A43:N43"/>
    <mergeCell ref="A45:N45"/>
    <mergeCell ref="A47:N47"/>
    <mergeCell ref="A31:N32"/>
    <mergeCell ref="A34:N35"/>
    <mergeCell ref="A37:N38"/>
    <mergeCell ref="A91:N91"/>
    <mergeCell ref="A92:N92"/>
    <mergeCell ref="K96:N96"/>
    <mergeCell ref="K97:N97"/>
    <mergeCell ref="A69:N72"/>
    <mergeCell ref="A74:N75"/>
    <mergeCell ref="A89:N89"/>
    <mergeCell ref="A77:N77"/>
    <mergeCell ref="A79:N79"/>
    <mergeCell ref="A81:N81"/>
    <mergeCell ref="A83:N83"/>
    <mergeCell ref="A85:N85"/>
    <mergeCell ref="A87:N87"/>
    <mergeCell ref="A60:N60"/>
    <mergeCell ref="A62:N62"/>
    <mergeCell ref="A65:N65"/>
    <mergeCell ref="A67:N67"/>
    <mergeCell ref="A49:N49"/>
    <mergeCell ref="A51:N51"/>
    <mergeCell ref="A53:N53"/>
    <mergeCell ref="A55:N56"/>
    <mergeCell ref="A58:N5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izvori financiranja</vt:lpstr>
      <vt:lpstr>Rashodi prema funkcijskoj kl</vt:lpstr>
      <vt:lpstr>Račun financiranja</vt:lpstr>
      <vt:lpstr>Račun financiranja prema izvori</vt:lpstr>
      <vt:lpstr>POSEBNI DIO</vt:lpstr>
      <vt:lpstr>obrazloženje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Novo Virje</cp:lastModifiedBy>
  <cp:lastPrinted>2026-02-19T11:20:59Z</cp:lastPrinted>
  <dcterms:created xsi:type="dcterms:W3CDTF">2022-08-12T12:51:27Z</dcterms:created>
  <dcterms:modified xsi:type="dcterms:W3CDTF">2026-02-20T08:22:22Z</dcterms:modified>
</cp:coreProperties>
</file>